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6" windowHeight="10452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<sst xmlns="http://schemas.openxmlformats.org/spreadsheetml/2006/main" count="182" uniqueCount="132">
  <si>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</si>
  <si>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</si>
  <si>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</si>
  <si>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</si>
  <si>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</si>
  <si>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</si>
  <si>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</si>
  <si>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</si>
  <si>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</si>
  <si>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</si>
  <si>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</si>
  <si>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</si>
  <si>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</si>
  <si>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</si>
  <si>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</si>
  <si>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</si>
  <si>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</si>
  <si>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</si>
  <si>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</si>
  <si>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</si>
  <si>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</si>
  <si>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</si>
  <si>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</si>
  <si>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</si>
  <si>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</si>
  <si>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</si>
  <si>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</si>
  <si>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</si>
  <si>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</si>
  <si>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</si>
  <si>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</si>
  <si>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</si>
  <si>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</si>
  <si>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</si>
  <si>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</si>
  <si>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</si>
  <si>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</si>
  <si>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</si>
  <si>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</si>
  <si>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</si>
  <si>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</si>
  <si>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</si>
  <si>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</si>
  <si>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</si>
  <si>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</si>
  <si>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</si>
  <si>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</si>
  <si>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</si>
  <si>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</si>
  <si>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</si>
  <si>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</si>
  <si>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</si>
  <si>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</si>
  <si>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</si>
  <si>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</si>
  <si>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</si>
  <si>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</si>
  <si>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</si>
  <si>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</si>
  <si>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</si>
  <si>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</si>
  <si>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</si>
  <si>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</si>
  <si>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</si>
  <si>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</si>
  <si>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</si>
  <si>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</si>
  <si>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</si>
  <si>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</si>
  <si>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</si>
  <si>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</si>
  <si>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</si>
  <si>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</si>
  <si>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</si>
  <si>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</si>
  <si>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</si>
  <si>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</si>
  <si>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</si>
  <si>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</si>
  <si>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</si>
  <si>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</si>
  <si>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</si>
  <si>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</si>
  <si>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</si>
  <si>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</si>
  <si>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</si>
  <si>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</si>
  <si>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</si>
  <si>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</si>
  <si>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</si>
  <si>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</si>
  <si>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Woolen wovenwear</t>
  </si>
  <si>
    <t>(2022/23)</t>
  </si>
  <si>
    <t>% Change in Value</t>
  </si>
  <si>
    <t>(Annual)</t>
  </si>
  <si>
    <t>India</t>
  </si>
  <si>
    <t>United States</t>
  </si>
  <si>
    <t>Germany</t>
  </si>
  <si>
    <t>United Kingdom</t>
  </si>
  <si>
    <t>Turkey</t>
  </si>
  <si>
    <t>Canada</t>
  </si>
  <si>
    <t>France</t>
  </si>
  <si>
    <t>Australia</t>
  </si>
  <si>
    <t>Japan</t>
  </si>
  <si>
    <t>Italy</t>
  </si>
  <si>
    <t>Netherlands</t>
  </si>
  <si>
    <t>Denmark</t>
  </si>
  <si>
    <t>China</t>
  </si>
  <si>
    <t>Indonesia</t>
  </si>
  <si>
    <t>United Arab Emirates</t>
  </si>
  <si>
    <t>Argentina</t>
  </si>
  <si>
    <t>Malaysia</t>
  </si>
  <si>
    <t>Ukraine</t>
  </si>
  <si>
    <t>Qatar</t>
  </si>
  <si>
    <t>Oman</t>
  </si>
  <si>
    <t>Saudi Arabia</t>
  </si>
  <si>
    <t>Belgium</t>
  </si>
  <si>
    <t>F.Y. 2077/78 (2020/21) Shrawan-Chitra</t>
  </si>
  <si>
    <t>F.Y. 2078/79 (2021/22) Shrawan-Chaitra</t>
  </si>
  <si>
    <t>F.Y. 2079/80 (2022/23) Shrawan -Chaitra</t>
  </si>
  <si>
    <t>Percentage Change in First Nine Month of F.Y. 2078/79 compared to same period of the previous year</t>
  </si>
  <si>
    <t>Percentage Change in First Nine Month of F.Y. 2079/80 compared to same period of the previous year</t>
  </si>
  <si>
    <t>DURING THE FIRST NINE MONTH OF THE F.Y. 2078/79 AND 2079/80</t>
  </si>
  <si>
    <t>(Shrawan-Chaitra)</t>
  </si>
  <si>
    <t xml:space="preserve"> (Sharwan-Chaitra) </t>
  </si>
  <si>
    <t>% Share Sharwan -Chaitra</t>
  </si>
  <si>
    <t>(First Nine Month Provisional)</t>
  </si>
  <si>
    <t xml:space="preserve">    F.Y. 2078/79        (Shrwan-Chaitra)</t>
  </si>
  <si>
    <t xml:space="preserve">    F.Y. 2079/80        (Shrawan-Chaitra)</t>
  </si>
  <si>
    <t>IN THE FIRST NINE MONTH OF THE F.Y. 2078/79 AND 2079/80</t>
  </si>
  <si>
    <t>Thailand</t>
  </si>
  <si>
    <t>Singapore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</si>
</sst>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right" vertical="top"/>
    </xf>
    <xf numFmtId="0" fontId="24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22" fillId="0" borderId="11" xfId="42" applyFont="1" applyBorder="1" applyAlignment="1">
      <alignment/>
    </xf>
    <xf numFmtId="175" fontId="25" fillId="0" borderId="10" xfId="42" applyNumberFormat="1" applyFont="1" applyBorder="1" applyAlignment="1">
      <alignment vertical="top"/>
    </xf>
    <xf numFmtId="0" fontId="22" fillId="0" borderId="17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6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8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right"/>
    </xf>
    <xf numFmtId="0" fontId="24" fillId="0" borderId="19" xfId="0" applyFont="1" applyBorder="1" applyAlignment="1">
      <alignment horizontal="center" vertical="top"/>
    </xf>
    <xf numFmtId="0" fontId="28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>
      <alignment horizontal="center" vertical="top"/>
    </xf>
    <xf numFmtId="0" fontId="27" fillId="0" borderId="14" xfId="0" applyFont="1" applyBorder="1" applyAlignment="1">
      <alignment horizontal="centerContinuous" vertical="top"/>
    </xf>
    <xf numFmtId="172" fontId="27" fillId="0" borderId="14" xfId="42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/>
    </xf>
    <xf numFmtId="0" fontId="27" fillId="0" borderId="15" xfId="0" applyFont="1" applyBorder="1" applyAlignment="1">
      <alignment vertical="top"/>
    </xf>
    <xf numFmtId="172" fontId="27" fillId="0" borderId="15" xfId="42" applyNumberFormat="1" applyFont="1" applyBorder="1" applyAlignment="1">
      <alignment horizontal="center" vertical="top"/>
    </xf>
    <xf numFmtId="172" fontId="3" fillId="0" borderId="15" xfId="42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6" fillId="0" borderId="2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172" fontId="55" fillId="0" borderId="19" xfId="42" applyNumberFormat="1" applyFont="1" applyBorder="1" applyAlignment="1">
      <alignment/>
    </xf>
    <xf numFmtId="172" fontId="55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43" fontId="55" fillId="0" borderId="11" xfId="42" applyFont="1" applyBorder="1" applyAlignment="1">
      <alignment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172" fontId="27" fillId="0" borderId="16" xfId="42" applyNumberFormat="1" applyFont="1" applyBorder="1" applyAlignment="1">
      <alignment horizontal="right" vertical="top"/>
    </xf>
    <xf numFmtId="172" fontId="30" fillId="0" borderId="0" xfId="42" applyNumberFormat="1" applyFont="1" applyBorder="1" applyAlignment="1">
      <alignment horizontal="left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55" fillId="0" borderId="16" xfId="42" applyNumberFormat="1" applyFont="1" applyBorder="1" applyAlignment="1">
      <alignment vertical="top"/>
    </xf>
    <xf numFmtId="172" fontId="29" fillId="0" borderId="16" xfId="42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72" fontId="0" fillId="0" borderId="0" xfId="42" applyNumberFormat="1" applyFont="1" applyAlignment="1">
      <alignment/>
    </xf>
    <xf numFmtId="0" fontId="27" fillId="0" borderId="0" xfId="0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172" fontId="24" fillId="0" borderId="13" xfId="42" applyNumberFormat="1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5" xfId="0" applyFont="1" applyBorder="1" applyAlignment="1">
      <alignment horizontal="left" vertical="center"/>
    </xf>
    <xf numFmtId="0" fontId="27" fillId="0" borderId="13" xfId="0" applyFont="1" applyBorder="1" applyAlignment="1">
      <alignment horizontal="right" vertical="top" wrapText="1"/>
    </xf>
    <xf numFmtId="172" fontId="29" fillId="0" borderId="20" xfId="42" applyNumberFormat="1" applyFont="1" applyBorder="1" applyAlignment="1">
      <alignment vertical="center"/>
    </xf>
    <xf numFmtId="172" fontId="30" fillId="0" borderId="0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vertical="center"/>
    </xf>
    <xf numFmtId="172" fontId="30" fillId="0" borderId="0" xfId="42" applyNumberFormat="1" applyFont="1" applyFill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172" fontId="55" fillId="0" borderId="14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0" fontId="56" fillId="0" borderId="1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0" fontId="30" fillId="0" borderId="13" xfId="0" applyNumberFormat="1" applyFont="1" applyBorder="1" applyAlignment="1">
      <alignment vertical="top"/>
    </xf>
    <xf numFmtId="172" fontId="55" fillId="0" borderId="13" xfId="42" applyNumberFormat="1" applyFont="1" applyBorder="1" applyAlignment="1">
      <alignment/>
    </xf>
    <xf numFmtId="173" fontId="55" fillId="0" borderId="14" xfId="42" applyNumberFormat="1" applyFont="1" applyBorder="1" applyAlignment="1">
      <alignment vertical="top"/>
    </xf>
    <xf numFmtId="0" fontId="30" fillId="0" borderId="10" xfId="0" applyNumberFormat="1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173" fontId="55" fillId="0" borderId="16" xfId="42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30" fillId="0" borderId="11" xfId="0" applyNumberFormat="1" applyFont="1" applyBorder="1" applyAlignment="1">
      <alignment vertical="top"/>
    </xf>
    <xf numFmtId="172" fontId="55" fillId="0" borderId="11" xfId="42" applyNumberFormat="1" applyFont="1" applyBorder="1" applyAlignment="1">
      <alignment vertical="top"/>
    </xf>
    <xf numFmtId="173" fontId="55" fillId="0" borderId="15" xfId="42" applyNumberFormat="1" applyFont="1" applyBorder="1" applyAlignment="1">
      <alignment vertical="top"/>
    </xf>
    <xf numFmtId="173" fontId="55" fillId="0" borderId="16" xfId="42" applyNumberFormat="1" applyFont="1" applyBorder="1" applyAlignment="1">
      <alignment/>
    </xf>
    <xf numFmtId="173" fontId="56" fillId="0" borderId="22" xfId="42" applyNumberFormat="1" applyFont="1" applyBorder="1" applyAlignment="1">
      <alignment/>
    </xf>
    <xf numFmtId="173" fontId="56" fillId="0" borderId="21" xfId="42" applyNumberFormat="1" applyFont="1" applyBorder="1" applyAlignment="1">
      <alignment/>
    </xf>
    <xf numFmtId="172" fontId="27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4" fontId="22" fillId="0" borderId="14" xfId="0" applyNumberFormat="1" applyFont="1" applyBorder="1" applyAlignment="1">
      <alignment horizontal="left"/>
    </xf>
    <xf numFmtId="174" fontId="22" fillId="0" borderId="16" xfId="0" applyNumberFormat="1" applyFont="1" applyBorder="1" applyAlignment="1">
      <alignment horizontal="left"/>
    </xf>
    <xf numFmtId="43" fontId="23" fillId="0" borderId="11" xfId="42" applyFont="1" applyBorder="1" applyAlignment="1">
      <alignment vertical="top"/>
    </xf>
    <xf numFmtId="174" fontId="22" fillId="0" borderId="15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5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vertical="top"/>
    </xf>
    <xf numFmtId="172" fontId="56" fillId="0" borderId="11" xfId="42" applyNumberFormat="1" applyFont="1" applyBorder="1" applyAlignment="1">
      <alignment/>
    </xf>
    <xf numFmtId="173" fontId="56" fillId="0" borderId="22" xfId="42" applyNumberFormat="1" applyFont="1" applyBorder="1" applyAlignment="1">
      <alignment vertical="top"/>
    </xf>
    <xf numFmtId="175" fontId="56" fillId="0" borderId="21" xfId="0" applyNumberFormat="1" applyFont="1" applyBorder="1" applyAlignment="1">
      <alignment vertical="top"/>
    </xf>
    <xf numFmtId="172" fontId="30" fillId="0" borderId="13" xfId="42" applyNumberFormat="1" applyFont="1" applyBorder="1" applyAlignment="1">
      <alignment vertical="top"/>
    </xf>
    <xf numFmtId="172" fontId="30" fillId="0" borderId="10" xfId="42" applyNumberFormat="1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43" fontId="54" fillId="0" borderId="13" xfId="42" applyFont="1" applyBorder="1" applyAlignment="1">
      <alignment/>
    </xf>
    <xf numFmtId="43" fontId="24" fillId="0" borderId="20" xfId="0" applyNumberFormat="1" applyFont="1" applyBorder="1" applyAlignment="1">
      <alignment vertical="top"/>
    </xf>
    <xf numFmtId="43" fontId="24" fillId="0" borderId="13" xfId="0" applyNumberFormat="1" applyFont="1" applyBorder="1" applyAlignment="1">
      <alignment vertical="top"/>
    </xf>
    <xf numFmtId="175" fontId="55" fillId="0" borderId="13" xfId="42" applyNumberFormat="1" applyFont="1" applyBorder="1" applyAlignment="1">
      <alignment/>
    </xf>
    <xf numFmtId="175" fontId="55" fillId="0" borderId="10" xfId="42" applyNumberFormat="1" applyFont="1" applyBorder="1" applyAlignment="1">
      <alignment/>
    </xf>
    <xf numFmtId="175" fontId="55" fillId="0" borderId="11" xfId="42" applyNumberFormat="1" applyFont="1" applyBorder="1" applyAlignment="1">
      <alignment/>
    </xf>
    <xf numFmtId="175" fontId="56" fillId="0" borderId="21" xfId="42" applyNumberFormat="1" applyFont="1" applyBorder="1" applyAlignment="1">
      <alignment/>
    </xf>
    <xf numFmtId="172" fontId="55" fillId="0" borderId="17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0" fontId="31" fillId="0" borderId="11" xfId="0" applyFont="1" applyBorder="1" applyAlignment="1">
      <alignment horizontal="left" vertical="top"/>
    </xf>
    <xf numFmtId="0" fontId="30" fillId="0" borderId="18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174" fontId="22" fillId="0" borderId="0" xfId="0" applyNumberFormat="1" applyFont="1" applyBorder="1" applyAlignment="1">
      <alignment vertical="top"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2" xfId="0" applyFont="1" applyBorder="1" applyAlignment="1">
      <alignment vertical="top"/>
    </xf>
    <xf numFmtId="174" fontId="22" fillId="0" borderId="13" xfId="0" applyNumberFormat="1" applyFont="1" applyBorder="1" applyAlignment="1">
      <alignment vertical="top"/>
    </xf>
    <xf numFmtId="175" fontId="22" fillId="0" borderId="10" xfId="0" applyNumberFormat="1" applyFont="1" applyBorder="1" applyAlignment="1">
      <alignment/>
    </xf>
    <xf numFmtId="20" fontId="22" fillId="0" borderId="18" xfId="0" applyNumberFormat="1" applyFont="1" applyBorder="1" applyAlignment="1" quotePrefix="1">
      <alignment horizontal="right"/>
    </xf>
    <xf numFmtId="0" fontId="22" fillId="0" borderId="18" xfId="0" applyFont="1" applyBorder="1" applyAlignment="1">
      <alignment/>
    </xf>
    <xf numFmtId="172" fontId="51" fillId="0" borderId="22" xfId="42" applyNumberFormat="1" applyFont="1" applyBorder="1" applyAlignment="1">
      <alignment/>
    </xf>
    <xf numFmtId="172" fontId="55" fillId="0" borderId="18" xfId="42" applyNumberFormat="1" applyFont="1" applyBorder="1" applyAlignment="1">
      <alignment/>
    </xf>
    <xf numFmtId="172" fontId="55" fillId="0" borderId="0" xfId="42" applyNumberFormat="1" applyFont="1" applyBorder="1" applyAlignment="1">
      <alignment vertical="top"/>
    </xf>
    <xf numFmtId="172" fontId="56" fillId="0" borderId="23" xfId="42" applyNumberFormat="1" applyFont="1" applyBorder="1" applyAlignment="1">
      <alignment vertical="top"/>
    </xf>
    <xf numFmtId="172" fontId="0" fillId="0" borderId="0" xfId="42" applyNumberFormat="1" applyFont="1" applyBorder="1" applyAlignment="1">
      <alignment horizontal="right" vertical="top"/>
    </xf>
    <xf numFmtId="172" fontId="27" fillId="0" borderId="13" xfId="42" applyNumberFormat="1" applyFont="1" applyBorder="1" applyAlignment="1">
      <alignment horizontal="right" vertical="center"/>
    </xf>
    <xf numFmtId="172" fontId="55" fillId="0" borderId="10" xfId="42" applyNumberFormat="1" applyFont="1" applyBorder="1" applyAlignment="1">
      <alignment horizontal="right" vertical="top"/>
    </xf>
    <xf numFmtId="172" fontId="55" fillId="0" borderId="10" xfId="42" applyNumberFormat="1" applyFont="1" applyBorder="1" applyAlignment="1">
      <alignment horizontal="right"/>
    </xf>
    <xf numFmtId="172" fontId="55" fillId="0" borderId="11" xfId="42" applyNumberFormat="1" applyFont="1" applyBorder="1" applyAlignment="1">
      <alignment horizontal="right" vertical="top"/>
    </xf>
    <xf numFmtId="43" fontId="0" fillId="0" borderId="0" xfId="42" applyFont="1" applyBorder="1" applyAlignment="1">
      <alignment horizontal="right" vertical="top"/>
    </xf>
    <xf numFmtId="172" fontId="55" fillId="0" borderId="13" xfId="42" applyNumberFormat="1" applyFont="1" applyBorder="1" applyAlignment="1">
      <alignment horizontal="right"/>
    </xf>
    <xf numFmtId="0" fontId="55" fillId="0" borderId="11" xfId="0" applyFont="1" applyBorder="1" applyAlignment="1">
      <alignment horizontal="left"/>
    </xf>
    <xf numFmtId="173" fontId="55" fillId="0" borderId="14" xfId="0" applyNumberFormat="1" applyFont="1" applyBorder="1" applyAlignment="1">
      <alignment/>
    </xf>
    <xf numFmtId="173" fontId="55" fillId="0" borderId="16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right"/>
    </xf>
    <xf numFmtId="43" fontId="54" fillId="0" borderId="21" xfId="42" applyFont="1" applyBorder="1" applyAlignment="1">
      <alignment/>
    </xf>
    <xf numFmtId="172" fontId="30" fillId="0" borderId="12" xfId="42" applyNumberFormat="1" applyFont="1" applyFill="1" applyBorder="1" applyAlignment="1">
      <alignment/>
    </xf>
    <xf numFmtId="172" fontId="29" fillId="0" borderId="0" xfId="42" applyNumberFormat="1" applyFont="1" applyBorder="1" applyAlignment="1">
      <alignment horizontal="right" vertical="top"/>
    </xf>
    <xf numFmtId="43" fontId="27" fillId="0" borderId="13" xfId="42" applyFont="1" applyBorder="1" applyAlignment="1">
      <alignment/>
    </xf>
    <xf numFmtId="43" fontId="28" fillId="0" borderId="13" xfId="42" applyFont="1" applyBorder="1" applyAlignment="1">
      <alignment/>
    </xf>
    <xf numFmtId="173" fontId="55" fillId="0" borderId="13" xfId="42" applyNumberFormat="1" applyFont="1" applyBorder="1" applyAlignment="1">
      <alignment/>
    </xf>
    <xf numFmtId="173" fontId="55" fillId="0" borderId="10" xfId="42" applyNumberFormat="1" applyFont="1" applyBorder="1" applyAlignment="1">
      <alignment/>
    </xf>
    <xf numFmtId="172" fontId="30" fillId="0" borderId="15" xfId="42" applyNumberFormat="1" applyFont="1" applyFill="1" applyBorder="1" applyAlignment="1">
      <alignment/>
    </xf>
    <xf numFmtId="43" fontId="51" fillId="0" borderId="0" xfId="42" applyFont="1" applyAlignment="1">
      <alignment/>
    </xf>
    <xf numFmtId="172" fontId="0" fillId="0" borderId="0" xfId="42" applyNumberFormat="1" applyFont="1" applyAlignment="1">
      <alignment/>
    </xf>
    <xf numFmtId="0" fontId="24" fillId="0" borderId="11" xfId="0" applyFont="1" applyBorder="1" applyAlignment="1">
      <alignment horizontal="left" vertical="top"/>
    </xf>
    <xf numFmtId="0" fontId="31" fillId="0" borderId="23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5" fontId="25" fillId="0" borderId="16" xfId="42" applyNumberFormat="1" applyFont="1" applyBorder="1" applyAlignment="1">
      <alignment vertical="top"/>
    </xf>
    <xf numFmtId="0" fontId="24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43" fontId="53" fillId="0" borderId="0" xfId="42" applyFont="1" applyAlignment="1">
      <alignment/>
    </xf>
    <xf numFmtId="172" fontId="56" fillId="0" borderId="22" xfId="42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172" fontId="27" fillId="0" borderId="10" xfId="42" applyNumberFormat="1" applyFont="1" applyBorder="1" applyAlignment="1">
      <alignment vertical="top"/>
    </xf>
    <xf numFmtId="0" fontId="27" fillId="0" borderId="11" xfId="0" applyFont="1" applyBorder="1" applyAlignment="1">
      <alignment horizontal="right" vertical="center"/>
    </xf>
    <xf numFmtId="43" fontId="51" fillId="0" borderId="0" xfId="42" applyFont="1" applyBorder="1" applyAlignment="1">
      <alignment vertical="top"/>
    </xf>
    <xf numFmtId="43" fontId="3" fillId="0" borderId="10" xfId="42" applyFont="1" applyBorder="1" applyAlignment="1">
      <alignment/>
    </xf>
    <xf numFmtId="20" fontId="24" fillId="0" borderId="18" xfId="0" applyNumberFormat="1" applyFont="1" applyBorder="1" applyAlignment="1" quotePrefix="1">
      <alignment horizontal="right"/>
    </xf>
    <xf numFmtId="174" fontId="24" fillId="0" borderId="14" xfId="0" applyNumberFormat="1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16" xfId="0" applyFont="1" applyBorder="1" applyAlignment="1">
      <alignment/>
    </xf>
    <xf numFmtId="172" fontId="0" fillId="0" borderId="15" xfId="42" applyNumberFormat="1" applyFont="1" applyBorder="1" applyAlignment="1">
      <alignment vertical="top"/>
    </xf>
    <xf numFmtId="172" fontId="55" fillId="0" borderId="20" xfId="42" applyNumberFormat="1" applyFont="1" applyBorder="1" applyAlignment="1">
      <alignment/>
    </xf>
    <xf numFmtId="172" fontId="29" fillId="0" borderId="20" xfId="42" applyNumberFormat="1" applyFont="1" applyBorder="1" applyAlignment="1">
      <alignment horizontal="right" vertical="center"/>
    </xf>
    <xf numFmtId="172" fontId="29" fillId="0" borderId="12" xfId="42" applyNumberFormat="1" applyFont="1" applyBorder="1" applyAlignment="1">
      <alignment horizontal="right" vertical="center"/>
    </xf>
    <xf numFmtId="172" fontId="27" fillId="0" borderId="19" xfId="42" applyNumberFormat="1" applyFont="1" applyBorder="1" applyAlignment="1">
      <alignment horizontal="right" vertical="top"/>
    </xf>
    <xf numFmtId="172" fontId="51" fillId="0" borderId="12" xfId="42" applyNumberFormat="1" applyFont="1" applyBorder="1" applyAlignment="1">
      <alignment vertical="top"/>
    </xf>
    <xf numFmtId="172" fontId="51" fillId="0" borderId="15" xfId="42" applyNumberFormat="1" applyFont="1" applyBorder="1" applyAlignment="1">
      <alignment/>
    </xf>
    <xf numFmtId="172" fontId="3" fillId="0" borderId="17" xfId="42" applyNumberFormat="1" applyFont="1" applyBorder="1" applyAlignment="1">
      <alignment horizontal="right" vertical="center"/>
    </xf>
    <xf numFmtId="172" fontId="29" fillId="0" borderId="18" xfId="42" applyNumberFormat="1" applyFont="1" applyBorder="1" applyAlignment="1">
      <alignment horizontal="right" vertical="center"/>
    </xf>
    <xf numFmtId="172" fontId="29" fillId="0" borderId="19" xfId="42" applyNumberFormat="1" applyFont="1" applyBorder="1" applyAlignment="1">
      <alignment horizontal="right" vertical="top"/>
    </xf>
    <xf numFmtId="1" fontId="55" fillId="0" borderId="19" xfId="0" applyNumberFormat="1" applyFont="1" applyBorder="1" applyAlignment="1">
      <alignment/>
    </xf>
    <xf numFmtId="172" fontId="55" fillId="0" borderId="19" xfId="42" applyNumberFormat="1" applyFont="1" applyBorder="1" applyAlignment="1">
      <alignment vertical="top"/>
    </xf>
    <xf numFmtId="172" fontId="57" fillId="0" borderId="16" xfId="42" applyNumberFormat="1" applyFont="1" applyBorder="1" applyAlignment="1">
      <alignment vertical="top"/>
    </xf>
    <xf numFmtId="1" fontId="0" fillId="0" borderId="24" xfId="0" applyNumberFormat="1" applyFont="1" applyBorder="1" applyAlignment="1">
      <alignment/>
    </xf>
    <xf numFmtId="172" fontId="29" fillId="0" borderId="13" xfId="42" applyNumberFormat="1" applyFont="1" applyBorder="1" applyAlignment="1">
      <alignment vertical="top"/>
    </xf>
    <xf numFmtId="172" fontId="55" fillId="0" borderId="10" xfId="42" applyNumberFormat="1" applyFont="1" applyBorder="1" applyAlignment="1">
      <alignment vertical="top"/>
    </xf>
    <xf numFmtId="172" fontId="55" fillId="0" borderId="0" xfId="42" applyNumberFormat="1" applyFont="1" applyBorder="1" applyAlignment="1">
      <alignment horizontal="right" vertical="top"/>
    </xf>
    <xf numFmtId="172" fontId="29" fillId="0" borderId="10" xfId="42" applyNumberFormat="1" applyFont="1" applyBorder="1" applyAlignment="1">
      <alignment vertical="top"/>
    </xf>
    <xf numFmtId="172" fontId="57" fillId="0" borderId="10" xfId="42" applyNumberFormat="1" applyFont="1" applyBorder="1" applyAlignment="1">
      <alignment vertical="top"/>
    </xf>
    <xf numFmtId="172" fontId="29" fillId="0" borderId="17" xfId="42" applyNumberFormat="1" applyFont="1" applyBorder="1" applyAlignment="1">
      <alignment vertical="top"/>
    </xf>
    <xf numFmtId="172" fontId="56" fillId="0" borderId="21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43" fontId="51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55" fillId="0" borderId="17" xfId="42" applyFont="1" applyBorder="1" applyAlignment="1">
      <alignment/>
    </xf>
    <xf numFmtId="43" fontId="51" fillId="0" borderId="23" xfId="42" applyFont="1" applyBorder="1" applyAlignment="1">
      <alignment/>
    </xf>
    <xf numFmtId="43" fontId="0" fillId="0" borderId="0" xfId="0" applyNumberFormat="1" applyFont="1" applyBorder="1" applyAlignment="1">
      <alignment vertical="top"/>
    </xf>
    <xf numFmtId="43" fontId="55" fillId="0" borderId="15" xfId="42" applyFont="1" applyBorder="1" applyAlignment="1">
      <alignment/>
    </xf>
    <xf numFmtId="43" fontId="51" fillId="0" borderId="21" xfId="42" applyFont="1" applyBorder="1" applyAlignment="1">
      <alignment/>
    </xf>
    <xf numFmtId="0" fontId="33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7" fillId="0" borderId="20" xfId="42" applyNumberFormat="1" applyFont="1" applyBorder="1" applyAlignment="1">
      <alignment horizontal="center" vertical="top"/>
    </xf>
    <xf numFmtId="172" fontId="27" fillId="0" borderId="18" xfId="42" applyNumberFormat="1" applyFont="1" applyBorder="1" applyAlignment="1">
      <alignment horizontal="center" vertical="top"/>
    </xf>
    <xf numFmtId="172" fontId="27" fillId="0" borderId="14" xfId="42" applyNumberFormat="1" applyFont="1" applyBorder="1" applyAlignment="1">
      <alignment horizontal="center" vertical="top"/>
    </xf>
    <xf numFmtId="172" fontId="27" fillId="0" borderId="19" xfId="42" applyNumberFormat="1" applyFont="1" applyBorder="1" applyAlignment="1">
      <alignment horizontal="center" vertical="top"/>
    </xf>
    <xf numFmtId="172" fontId="27" fillId="0" borderId="16" xfId="42" applyNumberFormat="1" applyFont="1" applyBorder="1" applyAlignment="1">
      <alignment horizontal="center" vertical="top"/>
    </xf>
    <xf numFmtId="172" fontId="27" fillId="0" borderId="0" xfId="42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172" fontId="24" fillId="0" borderId="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2">
      <selection activeCell="B2" sqref="B2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">
      <c r="A1" s="239" t="s">
        <v>45</v>
      </c>
      <c r="B1" s="239"/>
      <c r="C1" s="239"/>
      <c r="D1" s="239"/>
      <c r="E1" s="239"/>
      <c r="F1" s="239"/>
      <c r="G1" s="239"/>
    </row>
    <row r="2" spans="1:7" ht="15">
      <c r="A2" s="5"/>
      <c r="B2" s="5"/>
      <c r="C2" s="6"/>
      <c r="D2" s="5"/>
      <c r="E2" s="5"/>
      <c r="F2" s="7" t="s">
        <v>46</v>
      </c>
      <c r="G2" s="5"/>
    </row>
    <row r="3" spans="1:7" ht="15">
      <c r="A3" s="8"/>
      <c r="B3" s="9" t="s">
        <v>47</v>
      </c>
      <c r="C3" s="84" t="s">
        <v>48</v>
      </c>
      <c r="D3" s="10" t="s">
        <v>49</v>
      </c>
      <c r="E3" s="10" t="s">
        <v>50</v>
      </c>
      <c r="F3" s="240" t="s">
        <v>51</v>
      </c>
      <c r="G3" s="241"/>
    </row>
    <row r="4" spans="1:7" ht="15">
      <c r="A4" s="2"/>
      <c r="B4" s="13"/>
      <c r="C4" s="1"/>
      <c r="D4" s="13"/>
      <c r="E4" s="13"/>
      <c r="F4" s="12"/>
      <c r="G4" s="13"/>
    </row>
    <row r="5" spans="1:7" ht="15">
      <c r="A5" s="147" t="s">
        <v>117</v>
      </c>
      <c r="B5" s="181">
        <v>94.7671096326</v>
      </c>
      <c r="C5" s="182">
        <v>1111.3954567444432</v>
      </c>
      <c r="D5" s="136">
        <f>+C5+B5</f>
        <v>1206.1625663770433</v>
      </c>
      <c r="E5" s="135">
        <f>+D5-B5</f>
        <v>1111.3954567444432</v>
      </c>
      <c r="F5" s="202" t="s">
        <v>52</v>
      </c>
      <c r="G5" s="203">
        <f>+C5/B5</f>
        <v>11.727649614440935</v>
      </c>
    </row>
    <row r="6" spans="1:7" ht="15">
      <c r="A6" s="148" t="s">
        <v>53</v>
      </c>
      <c r="B6" s="18">
        <f>+B5*100/D5</f>
        <v>7.8569101938930554</v>
      </c>
      <c r="C6" s="18">
        <f>+C5*100/D5</f>
        <v>92.14308980610694</v>
      </c>
      <c r="D6" s="154"/>
      <c r="E6" s="12"/>
      <c r="F6" s="152"/>
      <c r="G6" s="119"/>
    </row>
    <row r="7" spans="1:7" ht="15">
      <c r="A7" s="19"/>
      <c r="B7" s="120"/>
      <c r="C7" s="17"/>
      <c r="D7" s="155"/>
      <c r="E7" s="3"/>
      <c r="F7" s="19"/>
      <c r="G7" s="121"/>
    </row>
    <row r="8" spans="1:7" ht="15">
      <c r="A8" s="193" t="s">
        <v>118</v>
      </c>
      <c r="B8" s="200">
        <v>160.57290967686</v>
      </c>
      <c r="C8" s="201">
        <v>1466.66200099427</v>
      </c>
      <c r="D8" s="136">
        <f>+C8+B8</f>
        <v>1627.2349106711301</v>
      </c>
      <c r="E8" s="135">
        <f>+D8-B8</f>
        <v>1466.66200099427</v>
      </c>
      <c r="F8" s="202" t="s">
        <v>52</v>
      </c>
      <c r="G8" s="203">
        <f>+C8/B8</f>
        <v>9.133931769348944</v>
      </c>
    </row>
    <row r="9" spans="1:7" ht="15">
      <c r="A9" s="194" t="s">
        <v>53</v>
      </c>
      <c r="B9" s="192">
        <f>+B8*100/D8</f>
        <v>9.867838295740224</v>
      </c>
      <c r="C9" s="18">
        <f>+C8*100/D8</f>
        <v>90.13216170425979</v>
      </c>
      <c r="D9" s="154"/>
      <c r="E9" s="12"/>
      <c r="F9" s="204"/>
      <c r="G9" s="205"/>
    </row>
    <row r="10" spans="1:7" ht="15">
      <c r="A10" s="2"/>
      <c r="B10" s="11"/>
      <c r="C10" s="2"/>
      <c r="D10" s="155"/>
      <c r="E10" s="3"/>
      <c r="F10" s="19"/>
      <c r="G10" s="11"/>
    </row>
    <row r="11" spans="1:7" ht="15">
      <c r="A11" s="193" t="s">
        <v>119</v>
      </c>
      <c r="B11" s="186">
        <v>118.27996227865</v>
      </c>
      <c r="C11" s="134">
        <v>1201.5089910777199</v>
      </c>
      <c r="D11" s="136">
        <f>+B11+C11</f>
        <v>1319.7889533563698</v>
      </c>
      <c r="E11" s="135">
        <f>+C11-B11</f>
        <v>1083.22902879907</v>
      </c>
      <c r="F11" s="159" t="s">
        <v>52</v>
      </c>
      <c r="G11" s="118">
        <f>C11/B11</f>
        <v>10.158178679894599</v>
      </c>
    </row>
    <row r="12" spans="1:7" ht="15">
      <c r="A12" s="194" t="s">
        <v>53</v>
      </c>
      <c r="B12" s="192">
        <f>+B11*100/D11</f>
        <v>8.96203608750103</v>
      </c>
      <c r="C12" s="18">
        <f>+C11*100/D11</f>
        <v>91.03796391249897</v>
      </c>
      <c r="D12" s="158"/>
      <c r="E12" s="12"/>
      <c r="F12" s="152"/>
      <c r="G12" s="13"/>
    </row>
    <row r="13" spans="1:7" ht="15">
      <c r="A13" s="2"/>
      <c r="B13" s="11"/>
      <c r="C13" s="2"/>
      <c r="D13" s="2"/>
      <c r="E13" s="3"/>
      <c r="F13" s="19"/>
      <c r="G13" s="11"/>
    </row>
    <row r="14" spans="1:7" ht="46.5">
      <c r="A14" s="149" t="s">
        <v>120</v>
      </c>
      <c r="B14" s="157">
        <f>+B8/B5*100-100</f>
        <v>69.43949256169225</v>
      </c>
      <c r="C14" s="157">
        <f>+C8/C5*100-100</f>
        <v>31.9658085782078</v>
      </c>
      <c r="D14" s="157">
        <f>+D8/D5*100-100</f>
        <v>34.91008227513345</v>
      </c>
      <c r="E14" s="157">
        <f>+E8/E5*100-100</f>
        <v>31.9658085782078</v>
      </c>
      <c r="F14" s="160"/>
      <c r="G14" s="153"/>
    </row>
    <row r="15" spans="1:7" ht="15">
      <c r="A15" s="150"/>
      <c r="B15" s="123"/>
      <c r="C15" s="123"/>
      <c r="D15" s="123"/>
      <c r="E15" s="156"/>
      <c r="F15" s="19"/>
      <c r="G15" s="11"/>
    </row>
    <row r="16" spans="1:7" ht="46.5">
      <c r="A16" s="149" t="s">
        <v>121</v>
      </c>
      <c r="B16" s="122">
        <f>+B11/B8*100-100</f>
        <v>-26.338781232351792</v>
      </c>
      <c r="C16" s="122">
        <f>+C11/C8*100-100</f>
        <v>-18.07867182328303</v>
      </c>
      <c r="D16" s="122">
        <f>D11/D8*100-100</f>
        <v>-18.89376606282117</v>
      </c>
      <c r="E16" s="151">
        <f>E11/E8*100-100</f>
        <v>-26.143240360441993</v>
      </c>
      <c r="F16" s="152"/>
      <c r="G16" s="13"/>
    </row>
    <row r="17" spans="1:7" ht="15">
      <c r="A17" s="19"/>
      <c r="B17" s="2"/>
      <c r="C17" s="2"/>
      <c r="D17" s="2"/>
      <c r="E17" s="3"/>
      <c r="F17" s="19"/>
      <c r="G17" s="11"/>
    </row>
    <row r="20" spans="2:7" ht="15">
      <c r="B20" s="21"/>
      <c r="C20" s="20"/>
      <c r="D20" s="14"/>
      <c r="E20" s="14"/>
      <c r="F20" s="14"/>
      <c r="G20" s="14"/>
    </row>
    <row r="21" spans="2:7" ht="15">
      <c r="B21" s="14"/>
      <c r="C21" s="14"/>
      <c r="D21" s="22"/>
      <c r="E21" s="22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0">
      <selection activeCell="G34" sqref="G34"/>
    </sheetView>
  </sheetViews>
  <sheetFormatPr defaultColWidth="9.140625" defaultRowHeight="15"/>
  <cols>
    <col min="1" max="1" width="4.00390625" style="51" bestFit="1" customWidth="1"/>
    <col min="2" max="2" width="24.421875" style="51" customWidth="1"/>
    <col min="3" max="3" width="5.421875" style="51" customWidth="1"/>
    <col min="4" max="4" width="13.57421875" style="26" bestFit="1" customWidth="1"/>
    <col min="5" max="5" width="14.57421875" style="26" bestFit="1" customWidth="1"/>
    <col min="6" max="6" width="12.57421875" style="26" bestFit="1" customWidth="1"/>
    <col min="7" max="7" width="16.8515625" style="116" bestFit="1" customWidth="1"/>
    <col min="8" max="8" width="13.57421875" style="51" bestFit="1" customWidth="1"/>
    <col min="9" max="9" width="14.57421875" style="116" bestFit="1" customWidth="1"/>
    <col min="10" max="10" width="9.57421875" style="54" bestFit="1" customWidth="1"/>
    <col min="11" max="11" width="17.57421875" style="54" bestFit="1" customWidth="1"/>
    <col min="12" max="12" width="9.140625" style="51" customWidth="1"/>
    <col min="13" max="15" width="11.57421875" style="51" bestFit="1" customWidth="1"/>
    <col min="16" max="16384" width="9.140625" style="51" customWidth="1"/>
  </cols>
  <sheetData>
    <row r="1" spans="1:11" ht="18">
      <c r="A1" s="242" t="s">
        <v>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9" ht="14.25">
      <c r="A3" s="52"/>
      <c r="B3" s="52"/>
      <c r="C3" s="52"/>
      <c r="D3" s="243"/>
      <c r="E3" s="243"/>
      <c r="F3" s="53"/>
      <c r="I3" s="116" t="s">
        <v>84</v>
      </c>
    </row>
    <row r="4" spans="1:11" ht="14.25">
      <c r="A4" s="25"/>
      <c r="B4" s="55"/>
      <c r="C4" s="25"/>
      <c r="D4" s="244" t="s">
        <v>77</v>
      </c>
      <c r="E4" s="244"/>
      <c r="F4" s="245" t="s">
        <v>77</v>
      </c>
      <c r="G4" s="246"/>
      <c r="H4" s="244" t="s">
        <v>90</v>
      </c>
      <c r="I4" s="246"/>
      <c r="J4" s="94" t="s">
        <v>54</v>
      </c>
      <c r="K4" s="197" t="s">
        <v>64</v>
      </c>
    </row>
    <row r="5" spans="1:11" ht="14.25">
      <c r="A5" s="23"/>
      <c r="B5" s="56"/>
      <c r="C5" s="23"/>
      <c r="D5" s="249" t="s">
        <v>94</v>
      </c>
      <c r="E5" s="249"/>
      <c r="F5" s="247" t="s">
        <v>123</v>
      </c>
      <c r="G5" s="248"/>
      <c r="H5" s="247" t="s">
        <v>123</v>
      </c>
      <c r="I5" s="248"/>
      <c r="J5" s="93"/>
      <c r="K5" s="198" t="s">
        <v>123</v>
      </c>
    </row>
    <row r="6" spans="1:11" ht="14.25">
      <c r="A6" s="27" t="s">
        <v>0</v>
      </c>
      <c r="B6" s="57" t="s">
        <v>1</v>
      </c>
      <c r="C6" s="27" t="s">
        <v>2</v>
      </c>
      <c r="D6" s="115" t="s">
        <v>3</v>
      </c>
      <c r="E6" s="115" t="s">
        <v>4</v>
      </c>
      <c r="F6" s="210" t="s">
        <v>3</v>
      </c>
      <c r="G6" s="65" t="s">
        <v>4</v>
      </c>
      <c r="H6" s="115" t="s">
        <v>3</v>
      </c>
      <c r="I6" s="65" t="s">
        <v>4</v>
      </c>
      <c r="J6" s="95" t="s">
        <v>55</v>
      </c>
      <c r="K6" s="199" t="s">
        <v>85</v>
      </c>
    </row>
    <row r="7" spans="1:15" ht="14.25">
      <c r="A7" s="68">
        <v>1</v>
      </c>
      <c r="B7" s="88" t="s">
        <v>62</v>
      </c>
      <c r="C7" s="130"/>
      <c r="D7" s="162"/>
      <c r="E7" s="207">
        <v>41064728.75551</v>
      </c>
      <c r="F7" s="214"/>
      <c r="G7" s="96">
        <v>36385648.56668</v>
      </c>
      <c r="H7" s="208"/>
      <c r="I7" s="96">
        <v>17297940.917489998</v>
      </c>
      <c r="J7" s="183">
        <f>I7/G7*100-100</f>
        <v>-52.45944046925547</v>
      </c>
      <c r="K7" s="137">
        <f aca="true" t="shared" si="0" ref="K7:K39">I7/I$39*100</f>
        <v>14.624574259449478</v>
      </c>
      <c r="M7" s="78">
        <f>G7+G10+G34</f>
        <v>83712184.76423</v>
      </c>
      <c r="N7" s="78">
        <f>I7+I10+I34</f>
        <v>26025527.099349998</v>
      </c>
      <c r="O7" s="78">
        <f>M7-N7</f>
        <v>57686657.66488</v>
      </c>
    </row>
    <row r="8" spans="1:12" ht="14.25">
      <c r="A8" s="69">
        <v>2</v>
      </c>
      <c r="B8" s="89" t="s">
        <v>5</v>
      </c>
      <c r="C8" s="131"/>
      <c r="D8" s="58"/>
      <c r="E8" s="59">
        <v>12844620.571909998</v>
      </c>
      <c r="F8" s="215"/>
      <c r="G8" s="72">
        <v>9485930.269529998</v>
      </c>
      <c r="H8" s="180"/>
      <c r="I8" s="72">
        <v>8899772.387650002</v>
      </c>
      <c r="J8" s="184">
        <f aca="true" t="shared" si="1" ref="J8:J38">I8/G8*100-100</f>
        <v>-6.179234563454557</v>
      </c>
      <c r="K8" s="138">
        <f t="shared" si="0"/>
        <v>7.5243280570917515</v>
      </c>
      <c r="L8" s="236">
        <f>K7+K10+K34</f>
        <v>22.003327189129237</v>
      </c>
    </row>
    <row r="9" spans="1:11" ht="14.25">
      <c r="A9" s="69">
        <v>3</v>
      </c>
      <c r="B9" s="89" t="s">
        <v>6</v>
      </c>
      <c r="C9" s="131" t="s">
        <v>7</v>
      </c>
      <c r="D9" s="58">
        <v>494867.094011415</v>
      </c>
      <c r="E9" s="59">
        <v>9567729.95093</v>
      </c>
      <c r="F9" s="216">
        <v>332962.265819658</v>
      </c>
      <c r="G9" s="97">
        <v>6867707.01129</v>
      </c>
      <c r="H9" s="59">
        <v>343174.183741637</v>
      </c>
      <c r="I9" s="97">
        <v>8475552.87842</v>
      </c>
      <c r="J9" s="184">
        <f t="shared" si="1"/>
        <v>23.411684052432975</v>
      </c>
      <c r="K9" s="138">
        <f t="shared" si="0"/>
        <v>7.165670934568663</v>
      </c>
    </row>
    <row r="10" spans="1:11" ht="14.25">
      <c r="A10" s="69">
        <v>4</v>
      </c>
      <c r="B10" s="90" t="s">
        <v>63</v>
      </c>
      <c r="C10" s="131"/>
      <c r="D10" s="58"/>
      <c r="E10" s="59">
        <v>48120430.98744</v>
      </c>
      <c r="F10" s="217"/>
      <c r="G10" s="97">
        <v>43308201.23813</v>
      </c>
      <c r="H10" s="163"/>
      <c r="I10" s="97">
        <v>8432251.82951</v>
      </c>
      <c r="J10" s="184">
        <f t="shared" si="1"/>
        <v>-80.52966507857187</v>
      </c>
      <c r="K10" s="138">
        <f t="shared" si="0"/>
        <v>7.129061987392986</v>
      </c>
    </row>
    <row r="11" spans="1:11" ht="14.25">
      <c r="A11" s="69">
        <v>5</v>
      </c>
      <c r="B11" s="89" t="s">
        <v>9</v>
      </c>
      <c r="C11" s="131"/>
      <c r="D11" s="58"/>
      <c r="E11" s="59">
        <v>3876757.47457</v>
      </c>
      <c r="F11" s="215"/>
      <c r="G11" s="72">
        <v>1954002.3408799998</v>
      </c>
      <c r="H11" s="180"/>
      <c r="I11" s="72">
        <v>7835712.1790499985</v>
      </c>
      <c r="J11" s="184">
        <f t="shared" si="1"/>
        <v>301.00833121423625</v>
      </c>
      <c r="K11" s="138">
        <f t="shared" si="0"/>
        <v>6.624716501507014</v>
      </c>
    </row>
    <row r="12" spans="1:11" ht="14.25">
      <c r="A12" s="69">
        <v>6</v>
      </c>
      <c r="B12" s="89" t="s">
        <v>10</v>
      </c>
      <c r="C12" s="131" t="s">
        <v>11</v>
      </c>
      <c r="D12" s="58">
        <v>5367442.79980469</v>
      </c>
      <c r="E12" s="59">
        <v>4813464.5585</v>
      </c>
      <c r="F12" s="216">
        <v>4268852.79980469</v>
      </c>
      <c r="G12" s="97">
        <v>3852571.3585</v>
      </c>
      <c r="H12" s="59">
        <v>7871318.59960938</v>
      </c>
      <c r="I12" s="97">
        <v>6357770.392929999</v>
      </c>
      <c r="J12" s="184">
        <f t="shared" si="1"/>
        <v>65.02667442882611</v>
      </c>
      <c r="K12" s="138">
        <f t="shared" si="0"/>
        <v>5.375188045758788</v>
      </c>
    </row>
    <row r="13" spans="1:11" ht="14.25">
      <c r="A13" s="69">
        <v>7</v>
      </c>
      <c r="B13" s="89" t="s">
        <v>60</v>
      </c>
      <c r="C13" s="131"/>
      <c r="D13" s="58"/>
      <c r="E13" s="59">
        <v>7970817.75307</v>
      </c>
      <c r="F13" s="215"/>
      <c r="G13" s="72">
        <v>6414578.51642</v>
      </c>
      <c r="H13" s="180"/>
      <c r="I13" s="72">
        <v>5883137.25581</v>
      </c>
      <c r="J13" s="184">
        <f t="shared" si="1"/>
        <v>-8.28489758523682</v>
      </c>
      <c r="K13" s="138">
        <f t="shared" si="0"/>
        <v>4.9739086337804235</v>
      </c>
    </row>
    <row r="14" spans="1:11" ht="14.25">
      <c r="A14" s="69">
        <v>8</v>
      </c>
      <c r="B14" s="89" t="s">
        <v>8</v>
      </c>
      <c r="C14" s="131"/>
      <c r="D14" s="58">
        <v>19412913.265048504</v>
      </c>
      <c r="E14" s="59">
        <v>6490229.108059998</v>
      </c>
      <c r="F14" s="215">
        <v>8165925.350067135</v>
      </c>
      <c r="G14" s="218">
        <v>4724945.56921</v>
      </c>
      <c r="H14" s="180">
        <v>9144557.045089722</v>
      </c>
      <c r="I14" s="72">
        <v>5558496.315130001</v>
      </c>
      <c r="J14" s="184">
        <f t="shared" si="1"/>
        <v>17.641488853370404</v>
      </c>
      <c r="K14" s="138">
        <f t="shared" si="0"/>
        <v>4.699440385375682</v>
      </c>
    </row>
    <row r="15" spans="1:11" ht="14.25">
      <c r="A15" s="69">
        <v>9</v>
      </c>
      <c r="B15" s="91" t="s">
        <v>12</v>
      </c>
      <c r="C15" s="131"/>
      <c r="D15" s="58"/>
      <c r="E15" s="59">
        <v>6078702.064560001</v>
      </c>
      <c r="F15" s="215"/>
      <c r="G15" s="97">
        <v>4045185.2711500004</v>
      </c>
      <c r="H15" s="180"/>
      <c r="I15" s="72">
        <v>4583889.76596</v>
      </c>
      <c r="J15" s="184">
        <f t="shared" si="1"/>
        <v>13.317177303398324</v>
      </c>
      <c r="K15" s="138">
        <f t="shared" si="0"/>
        <v>3.8754575818692247</v>
      </c>
    </row>
    <row r="16" spans="1:11" ht="14.25">
      <c r="A16" s="69">
        <v>10</v>
      </c>
      <c r="B16" s="89" t="s">
        <v>86</v>
      </c>
      <c r="C16" s="131"/>
      <c r="D16" s="58"/>
      <c r="E16" s="59">
        <v>4942451.5454</v>
      </c>
      <c r="F16" s="215"/>
      <c r="G16" s="72">
        <v>3646902.2830100004</v>
      </c>
      <c r="H16" s="180"/>
      <c r="I16" s="72">
        <v>3621851.2346200002</v>
      </c>
      <c r="J16" s="184">
        <f t="shared" si="1"/>
        <v>-0.6869130688449445</v>
      </c>
      <c r="K16" s="138">
        <f t="shared" si="0"/>
        <v>3.0621004309144584</v>
      </c>
    </row>
    <row r="17" spans="1:11" ht="14.25">
      <c r="A17" s="69">
        <v>11</v>
      </c>
      <c r="B17" s="89" t="s">
        <v>13</v>
      </c>
      <c r="C17" s="131" t="s">
        <v>11</v>
      </c>
      <c r="D17" s="58">
        <v>12494252.053472713</v>
      </c>
      <c r="E17" s="59">
        <v>3434350.43934</v>
      </c>
      <c r="F17" s="58">
        <v>9017843.298841655</v>
      </c>
      <c r="G17" s="97">
        <v>2368724.8730800003</v>
      </c>
      <c r="H17" s="180">
        <v>13733409.045285588</v>
      </c>
      <c r="I17" s="71">
        <v>2983767.7731299996</v>
      </c>
      <c r="J17" s="184">
        <f t="shared" si="1"/>
        <v>25.965147199652307</v>
      </c>
      <c r="K17" s="138">
        <f t="shared" si="0"/>
        <v>2.522631657677305</v>
      </c>
    </row>
    <row r="18" spans="1:11" ht="14.25">
      <c r="A18" s="69">
        <v>12</v>
      </c>
      <c r="B18" s="89" t="s">
        <v>14</v>
      </c>
      <c r="C18" s="131"/>
      <c r="D18" s="58"/>
      <c r="E18" s="59">
        <v>2758236.47932</v>
      </c>
      <c r="F18" s="215"/>
      <c r="G18" s="97">
        <v>1995355.30473</v>
      </c>
      <c r="H18" s="180"/>
      <c r="I18" s="97">
        <v>2347797.76097</v>
      </c>
      <c r="J18" s="184">
        <f t="shared" si="1"/>
        <v>17.663142769838203</v>
      </c>
      <c r="K18" s="138">
        <f t="shared" si="0"/>
        <v>1.9849497038551112</v>
      </c>
    </row>
    <row r="19" spans="1:11" ht="14.25">
      <c r="A19" s="69">
        <v>13</v>
      </c>
      <c r="B19" s="66" t="s">
        <v>88</v>
      </c>
      <c r="C19" s="131"/>
      <c r="D19" s="58"/>
      <c r="E19" s="59">
        <v>2911939</v>
      </c>
      <c r="F19" s="215"/>
      <c r="G19" s="97">
        <v>1970639.6818</v>
      </c>
      <c r="H19" s="59"/>
      <c r="I19" s="97">
        <v>2267058.52785</v>
      </c>
      <c r="J19" s="184">
        <f t="shared" si="1"/>
        <v>15.041757698659978</v>
      </c>
      <c r="K19" s="138">
        <f t="shared" si="0"/>
        <v>1.916688578669942</v>
      </c>
    </row>
    <row r="20" spans="1:11" ht="14.25">
      <c r="A20" s="69">
        <v>14</v>
      </c>
      <c r="B20" s="89" t="s">
        <v>87</v>
      </c>
      <c r="C20" s="131"/>
      <c r="D20" s="58"/>
      <c r="E20" s="59">
        <v>3274954.95232</v>
      </c>
      <c r="F20" s="215"/>
      <c r="G20" s="72">
        <v>2521963.9563700003</v>
      </c>
      <c r="H20" s="180"/>
      <c r="I20" s="72">
        <v>1842590.48744</v>
      </c>
      <c r="J20" s="184">
        <f>I20/G20*100-100</f>
        <v>-26.938270359258397</v>
      </c>
      <c r="K20" s="138">
        <f>I20/I$39*100</f>
        <v>1.5578213350281014</v>
      </c>
    </row>
    <row r="21" spans="1:11" ht="14.25">
      <c r="A21" s="69">
        <v>15</v>
      </c>
      <c r="B21" s="89" t="s">
        <v>20</v>
      </c>
      <c r="C21" s="131"/>
      <c r="D21" s="58"/>
      <c r="E21" s="59">
        <v>1834129.6977900001</v>
      </c>
      <c r="F21" s="215"/>
      <c r="G21" s="97">
        <v>1387196.68833</v>
      </c>
      <c r="H21" s="180"/>
      <c r="I21" s="72">
        <v>1343435.32287</v>
      </c>
      <c r="J21" s="184">
        <f>I21/G21*100-100</f>
        <v>-3.154661903978649</v>
      </c>
      <c r="K21" s="138">
        <f>I21/I$39*100</f>
        <v>1.135809732256311</v>
      </c>
    </row>
    <row r="22" spans="1:11" ht="14.25">
      <c r="A22" s="69">
        <v>16</v>
      </c>
      <c r="B22" s="89" t="s">
        <v>17</v>
      </c>
      <c r="C22" s="131"/>
      <c r="D22" s="58"/>
      <c r="E22" s="59">
        <v>1701746.2025600001</v>
      </c>
      <c r="F22" s="217"/>
      <c r="G22" s="97">
        <v>1284813.95889</v>
      </c>
      <c r="H22" s="163"/>
      <c r="I22" s="71">
        <v>1328463.65503</v>
      </c>
      <c r="J22" s="184">
        <f t="shared" si="1"/>
        <v>3.397355378806026</v>
      </c>
      <c r="K22" s="138">
        <f t="shared" si="0"/>
        <v>1.1231519096195999</v>
      </c>
    </row>
    <row r="23" spans="1:11" ht="14.25">
      <c r="A23" s="69">
        <v>17</v>
      </c>
      <c r="B23" s="91" t="s">
        <v>66</v>
      </c>
      <c r="C23" s="131" t="s">
        <v>11</v>
      </c>
      <c r="D23" s="58">
        <v>9754496</v>
      </c>
      <c r="E23" s="59">
        <v>1853664.173</v>
      </c>
      <c r="F23" s="216">
        <v>6840545</v>
      </c>
      <c r="G23" s="97">
        <v>1293794.0635</v>
      </c>
      <c r="H23" s="59">
        <v>7400968</v>
      </c>
      <c r="I23" s="97">
        <v>1285957.928</v>
      </c>
      <c r="J23" s="184">
        <f t="shared" si="1"/>
        <v>-0.6056710044565676</v>
      </c>
      <c r="K23" s="138">
        <f t="shared" si="0"/>
        <v>1.087215368711798</v>
      </c>
    </row>
    <row r="24" spans="1:11" ht="14.25">
      <c r="A24" s="69">
        <v>18</v>
      </c>
      <c r="B24" s="89" t="s">
        <v>22</v>
      </c>
      <c r="C24" s="131"/>
      <c r="D24" s="58"/>
      <c r="E24" s="59">
        <v>1816885.80094</v>
      </c>
      <c r="F24" s="215"/>
      <c r="G24" s="71">
        <v>1348934.1629099997</v>
      </c>
      <c r="H24" s="180"/>
      <c r="I24" s="71">
        <v>858225.8106099999</v>
      </c>
      <c r="J24" s="184">
        <f t="shared" si="1"/>
        <v>-36.37748718895332</v>
      </c>
      <c r="K24" s="138">
        <f t="shared" si="0"/>
        <v>0.7255885055053937</v>
      </c>
    </row>
    <row r="25" spans="1:11" ht="14.25">
      <c r="A25" s="69">
        <v>19</v>
      </c>
      <c r="B25" s="89" t="s">
        <v>21</v>
      </c>
      <c r="C25" s="131" t="s">
        <v>11</v>
      </c>
      <c r="D25" s="58">
        <v>11958893.200195312</v>
      </c>
      <c r="E25" s="59">
        <v>641456.46328</v>
      </c>
      <c r="F25" s="58">
        <v>7318035</v>
      </c>
      <c r="G25" s="97">
        <v>416084.02478</v>
      </c>
      <c r="H25" s="180">
        <v>19147829.890138645</v>
      </c>
      <c r="I25" s="71">
        <v>853231.3591100001</v>
      </c>
      <c r="J25" s="184">
        <f t="shared" si="1"/>
        <v>105.06227307360265</v>
      </c>
      <c r="K25" s="138">
        <f t="shared" si="0"/>
        <v>0.7213659377908102</v>
      </c>
    </row>
    <row r="26" spans="1:11" ht="14.25">
      <c r="A26" s="69">
        <v>20</v>
      </c>
      <c r="B26" s="89" t="s">
        <v>15</v>
      </c>
      <c r="C26" s="131"/>
      <c r="D26" s="58"/>
      <c r="E26" s="59">
        <v>1131949.10212</v>
      </c>
      <c r="F26" s="217"/>
      <c r="G26" s="71">
        <v>899255.9967</v>
      </c>
      <c r="H26" s="163"/>
      <c r="I26" s="71">
        <v>826404.2627199999</v>
      </c>
      <c r="J26" s="184">
        <f t="shared" si="1"/>
        <v>-8.101334241566832</v>
      </c>
      <c r="K26" s="138">
        <f t="shared" si="0"/>
        <v>0.6986849224495983</v>
      </c>
    </row>
    <row r="27" spans="1:11" ht="14.25">
      <c r="A27" s="69">
        <v>21</v>
      </c>
      <c r="B27" s="89" t="s">
        <v>16</v>
      </c>
      <c r="C27" s="131"/>
      <c r="D27" s="58"/>
      <c r="E27" s="59">
        <v>489154.67944</v>
      </c>
      <c r="F27" s="217"/>
      <c r="G27" s="71">
        <v>313188.87701999996</v>
      </c>
      <c r="H27" s="163"/>
      <c r="I27" s="71">
        <v>596849.7915700001</v>
      </c>
      <c r="J27" s="184">
        <f t="shared" si="1"/>
        <v>90.57183551633153</v>
      </c>
      <c r="K27" s="138">
        <f t="shared" si="0"/>
        <v>0.5046076952272869</v>
      </c>
    </row>
    <row r="28" spans="1:11" ht="14.25">
      <c r="A28" s="69">
        <v>22</v>
      </c>
      <c r="B28" s="91" t="s">
        <v>68</v>
      </c>
      <c r="C28" s="131" t="s">
        <v>11</v>
      </c>
      <c r="D28" s="58">
        <v>51361.799995482</v>
      </c>
      <c r="E28" s="59">
        <v>764657.8625200001</v>
      </c>
      <c r="F28" s="58">
        <v>35896.0999985337</v>
      </c>
      <c r="G28" s="97">
        <v>508057.71888</v>
      </c>
      <c r="H28" s="180">
        <v>36528.15744590763</v>
      </c>
      <c r="I28" s="72">
        <v>554406.13252</v>
      </c>
      <c r="J28" s="184">
        <f t="shared" si="1"/>
        <v>9.122666956457977</v>
      </c>
      <c r="K28" s="138">
        <f t="shared" si="0"/>
        <v>0.4687236298012182</v>
      </c>
    </row>
    <row r="29" spans="1:11" ht="14.25">
      <c r="A29" s="69">
        <v>23</v>
      </c>
      <c r="B29" s="89" t="s">
        <v>61</v>
      </c>
      <c r="C29" s="131"/>
      <c r="D29" s="58"/>
      <c r="E29" s="59">
        <v>648036.0957</v>
      </c>
      <c r="F29" s="215"/>
      <c r="G29" s="71">
        <v>374979.09389</v>
      </c>
      <c r="H29" s="180"/>
      <c r="I29" s="71">
        <v>553795.1361100001</v>
      </c>
      <c r="J29" s="184">
        <f t="shared" si="1"/>
        <v>47.686936454237525</v>
      </c>
      <c r="K29" s="138">
        <f t="shared" si="0"/>
        <v>0.46820706182281413</v>
      </c>
    </row>
    <row r="30" spans="1:11" ht="14.25">
      <c r="A30" s="69">
        <v>24</v>
      </c>
      <c r="B30" s="89" t="s">
        <v>91</v>
      </c>
      <c r="C30" s="131"/>
      <c r="D30" s="58">
        <v>1054622.099999428</v>
      </c>
      <c r="E30" s="59">
        <v>808851.9450300001</v>
      </c>
      <c r="F30" s="217">
        <v>901517.099999428</v>
      </c>
      <c r="G30" s="71">
        <v>659957.12584</v>
      </c>
      <c r="H30" s="180">
        <v>636170.5699996948</v>
      </c>
      <c r="I30" s="72">
        <v>505683.0511600001</v>
      </c>
      <c r="J30" s="184">
        <f t="shared" si="1"/>
        <v>-23.37637834937206</v>
      </c>
      <c r="K30" s="138">
        <f t="shared" si="0"/>
        <v>0.4275306158524857</v>
      </c>
    </row>
    <row r="31" spans="1:11" ht="14.25">
      <c r="A31" s="69">
        <v>25</v>
      </c>
      <c r="B31" s="89" t="s">
        <v>67</v>
      </c>
      <c r="C31" s="131"/>
      <c r="D31" s="58"/>
      <c r="E31" s="59">
        <v>844651.84147</v>
      </c>
      <c r="F31" s="215"/>
      <c r="G31" s="97">
        <v>592715.21591</v>
      </c>
      <c r="H31" s="180"/>
      <c r="I31" s="97">
        <v>425312.9156</v>
      </c>
      <c r="J31" s="184">
        <f t="shared" si="1"/>
        <v>-28.243293881528928</v>
      </c>
      <c r="K31" s="138">
        <f t="shared" si="0"/>
        <v>0.3595815448419116</v>
      </c>
    </row>
    <row r="32" spans="1:11" ht="14.25">
      <c r="A32" s="69">
        <v>26</v>
      </c>
      <c r="B32" s="89" t="s">
        <v>19</v>
      </c>
      <c r="C32" s="131" t="s">
        <v>11</v>
      </c>
      <c r="D32" s="58">
        <v>4715830.298828125</v>
      </c>
      <c r="E32" s="59">
        <v>508704.91605999996</v>
      </c>
      <c r="F32" s="215">
        <v>3860324.298828125</v>
      </c>
      <c r="G32" s="71">
        <v>411634.00032</v>
      </c>
      <c r="H32" s="180">
        <v>2588152.4511718797</v>
      </c>
      <c r="I32" s="71">
        <v>321301.9754</v>
      </c>
      <c r="J32" s="184">
        <f t="shared" si="1"/>
        <v>-21.94474335204984</v>
      </c>
      <c r="K32" s="138">
        <f t="shared" si="0"/>
        <v>0.2716453143965842</v>
      </c>
    </row>
    <row r="33" spans="1:11" ht="14.25">
      <c r="A33" s="69">
        <v>27</v>
      </c>
      <c r="B33" s="89" t="s">
        <v>18</v>
      </c>
      <c r="C33" s="131" t="s">
        <v>11</v>
      </c>
      <c r="D33" s="58">
        <v>3750742</v>
      </c>
      <c r="E33" s="59">
        <v>566344.93946</v>
      </c>
      <c r="F33" s="216">
        <v>2930390</v>
      </c>
      <c r="G33" s="97">
        <v>435009.291</v>
      </c>
      <c r="H33" s="59">
        <v>2032238</v>
      </c>
      <c r="I33" s="97">
        <v>300887.56458</v>
      </c>
      <c r="J33" s="184">
        <f t="shared" si="1"/>
        <v>-30.831922258874243</v>
      </c>
      <c r="K33" s="138">
        <f t="shared" si="0"/>
        <v>0.2543859152331767</v>
      </c>
    </row>
    <row r="34" spans="1:11" ht="14.25">
      <c r="A34" s="69">
        <v>28</v>
      </c>
      <c r="B34" s="59" t="s">
        <v>75</v>
      </c>
      <c r="C34" s="131"/>
      <c r="D34" s="58"/>
      <c r="E34" s="59">
        <v>4514501.77707</v>
      </c>
      <c r="F34" s="215"/>
      <c r="G34" s="97">
        <v>4018334.95942</v>
      </c>
      <c r="H34" s="180"/>
      <c r="I34" s="97">
        <v>295334.35235</v>
      </c>
      <c r="J34" s="184">
        <f t="shared" si="1"/>
        <v>-92.65033016579017</v>
      </c>
      <c r="K34" s="138">
        <f t="shared" si="0"/>
        <v>0.2496909422867723</v>
      </c>
    </row>
    <row r="35" spans="1:11" ht="14.25">
      <c r="A35" s="69">
        <v>29</v>
      </c>
      <c r="B35" s="89" t="s">
        <v>23</v>
      </c>
      <c r="C35" s="131"/>
      <c r="D35" s="58"/>
      <c r="E35" s="59">
        <v>570553.31302</v>
      </c>
      <c r="F35" s="215"/>
      <c r="G35" s="97">
        <v>386961.96369</v>
      </c>
      <c r="H35" s="180"/>
      <c r="I35" s="97">
        <v>284648.0829</v>
      </c>
      <c r="J35" s="184">
        <f t="shared" si="1"/>
        <v>-26.44029397989229</v>
      </c>
      <c r="K35" s="138">
        <f t="shared" si="0"/>
        <v>0.24065621717853733</v>
      </c>
    </row>
    <row r="36" spans="1:11" ht="14.25">
      <c r="A36" s="69">
        <v>30</v>
      </c>
      <c r="B36" s="89" t="s">
        <v>24</v>
      </c>
      <c r="C36" s="131"/>
      <c r="D36" s="58"/>
      <c r="E36" s="59">
        <v>369064.51521</v>
      </c>
      <c r="F36" s="215"/>
      <c r="G36" s="97">
        <v>248807.13682</v>
      </c>
      <c r="H36" s="180"/>
      <c r="I36" s="97">
        <v>148735.19734</v>
      </c>
      <c r="J36" s="184">
        <f t="shared" si="1"/>
        <v>-40.22068689789925</v>
      </c>
      <c r="K36" s="138">
        <f t="shared" si="0"/>
        <v>0.12574843149645415</v>
      </c>
    </row>
    <row r="37" spans="1:11" ht="14.25">
      <c r="A37" s="69">
        <v>31</v>
      </c>
      <c r="B37" s="59" t="s">
        <v>65</v>
      </c>
      <c r="C37" s="131"/>
      <c r="D37" s="58"/>
      <c r="E37" s="59">
        <v>532785.92956</v>
      </c>
      <c r="F37" s="215"/>
      <c r="G37" s="97">
        <v>401594.237</v>
      </c>
      <c r="H37" s="180"/>
      <c r="I37" s="97">
        <v>146027.72501</v>
      </c>
      <c r="J37" s="184">
        <f t="shared" si="1"/>
        <v>-63.637992890321286</v>
      </c>
      <c r="K37" s="138">
        <f t="shared" si="0"/>
        <v>0.12345939430212227</v>
      </c>
    </row>
    <row r="38" spans="1:11" ht="14.25">
      <c r="A38" s="69">
        <v>32</v>
      </c>
      <c r="B38" s="67" t="s">
        <v>25</v>
      </c>
      <c r="C38" s="132"/>
      <c r="D38" s="141"/>
      <c r="E38" s="179">
        <f>E39-SUM(E7:E37)</f>
        <v>22284409.10484001</v>
      </c>
      <c r="F38" s="213"/>
      <c r="G38" s="206">
        <f>G39-SUM(G8:G39)</f>
        <v>14186596.123739988</v>
      </c>
      <c r="H38" s="209"/>
      <c r="I38" s="185">
        <f>I39-SUM(I7:I37)</f>
        <v>21263672.309810013</v>
      </c>
      <c r="J38" s="184">
        <f t="shared" si="1"/>
        <v>-63.637992890321286</v>
      </c>
      <c r="K38" s="139">
        <f t="shared" si="0"/>
        <v>17.97740876828821</v>
      </c>
    </row>
    <row r="39" spans="1:11" s="70" customFormat="1" ht="14.25">
      <c r="A39" s="98"/>
      <c r="B39" s="99" t="s">
        <v>26</v>
      </c>
      <c r="C39" s="133"/>
      <c r="D39" s="164"/>
      <c r="E39" s="196">
        <v>200030962</v>
      </c>
      <c r="F39" s="211"/>
      <c r="G39" s="212">
        <v>160572909.67686</v>
      </c>
      <c r="H39" s="164"/>
      <c r="I39" s="161">
        <v>118279962.27865</v>
      </c>
      <c r="J39" s="113">
        <f>I39/G39*100-100</f>
        <v>-26.338781232351792</v>
      </c>
      <c r="K39" s="140">
        <f t="shared" si="0"/>
        <v>100</v>
      </c>
    </row>
    <row r="41" spans="5:9" ht="14.25">
      <c r="E41" s="62"/>
      <c r="I41" s="62"/>
    </row>
    <row r="42" spans="6:9" ht="14.25">
      <c r="F42" s="63"/>
      <c r="G42" s="54"/>
      <c r="H42" s="54"/>
      <c r="I42" s="54"/>
    </row>
    <row r="43" spans="6:10" ht="14.25">
      <c r="F43" s="51"/>
      <c r="J43" s="60"/>
    </row>
    <row r="44" ht="14.25">
      <c r="I44" s="142"/>
    </row>
    <row r="46" spans="6:9" ht="14.25">
      <c r="F46" s="62"/>
      <c r="G46" s="117" t="s">
        <v>89</v>
      </c>
      <c r="H46" s="64"/>
      <c r="I46" s="117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H35 G16:I16 H31 H28:H29 H17 H7 F34:G34 F24:H24 F17:G18 F12:G12 F30:G30 F14:I15 F21:H22 F32:H32 F38 F7:F8 F26:F36 F11:F23">
    <cfRule type="cellIs" priority="169" dxfId="97" operator="greaterThanOrEqual">
      <formula>0</formula>
    </cfRule>
  </conditionalFormatting>
  <conditionalFormatting sqref="F7 F15:I15">
    <cfRule type="expression" priority="168" dxfId="98">
      <formula>$A9="Total"</formula>
    </cfRule>
  </conditionalFormatting>
  <conditionalFormatting sqref="F17:G18 F22:G22">
    <cfRule type="expression" priority="167" dxfId="98">
      <formula>$A15="Total"</formula>
    </cfRule>
  </conditionalFormatting>
  <conditionalFormatting sqref="F38">
    <cfRule type="expression" priority="166" dxfId="98">
      <formula>$A39="Total"</formula>
    </cfRule>
  </conditionalFormatting>
  <conditionalFormatting sqref="F32:H32">
    <cfRule type="expression" priority="165" dxfId="98">
      <formula>$A31="Total"</formula>
    </cfRule>
  </conditionalFormatting>
  <conditionalFormatting sqref="F24:H24">
    <cfRule type="expression" priority="164" dxfId="98">
      <formula>$A23="Total"</formula>
    </cfRule>
  </conditionalFormatting>
  <conditionalFormatting sqref="G24:H24">
    <cfRule type="expression" priority="163" dxfId="98">
      <formula>$A23="Total"</formula>
    </cfRule>
  </conditionalFormatting>
  <conditionalFormatting sqref="F24:H24">
    <cfRule type="expression" priority="162" dxfId="98">
      <formula>$A23="Total"</formula>
    </cfRule>
  </conditionalFormatting>
  <conditionalFormatting sqref="F7">
    <cfRule type="expression" priority="161" dxfId="98">
      <formula>$A9="Total"</formula>
    </cfRule>
  </conditionalFormatting>
  <conditionalFormatting sqref="G32:H32">
    <cfRule type="expression" priority="160" dxfId="98">
      <formula>$A31="Total"</formula>
    </cfRule>
  </conditionalFormatting>
  <conditionalFormatting sqref="F35 F16:I16 F32">
    <cfRule type="expression" priority="159" dxfId="98">
      <formula>$A19="Total"</formula>
    </cfRule>
  </conditionalFormatting>
  <conditionalFormatting sqref="F14:I14 F29">
    <cfRule type="expression" priority="158" dxfId="98">
      <formula>$A18="Total"</formula>
    </cfRule>
  </conditionalFormatting>
  <conditionalFormatting sqref="F19 F28 F31">
    <cfRule type="expression" priority="157" dxfId="98">
      <formula>$A20="Total"</formula>
    </cfRule>
  </conditionalFormatting>
  <conditionalFormatting sqref="F21:F22 F29 F17:F18 F21:G21">
    <cfRule type="expression" priority="156" dxfId="98">
      <formula>$A17="Total"</formula>
    </cfRule>
  </conditionalFormatting>
  <conditionalFormatting sqref="F23">
    <cfRule type="expression" priority="155" dxfId="98">
      <formula>$A28="Total"</formula>
    </cfRule>
  </conditionalFormatting>
  <conditionalFormatting sqref="F34">
    <cfRule type="expression" priority="154" dxfId="98">
      <formula>$A26="Total"</formula>
    </cfRule>
  </conditionalFormatting>
  <conditionalFormatting sqref="H7 H15:I15">
    <cfRule type="expression" priority="153" dxfId="98">
      <formula>$A9="Total"</formula>
    </cfRule>
  </conditionalFormatting>
  <conditionalFormatting sqref="H17">
    <cfRule type="expression" priority="152" dxfId="98">
      <formula>$A15="Total"</formula>
    </cfRule>
  </conditionalFormatting>
  <conditionalFormatting sqref="H38">
    <cfRule type="expression" priority="151" dxfId="98">
      <formula>$A39="Total"</formula>
    </cfRule>
  </conditionalFormatting>
  <conditionalFormatting sqref="H32">
    <cfRule type="expression" priority="150" dxfId="98">
      <formula>$A31="Total"</formula>
    </cfRule>
  </conditionalFormatting>
  <conditionalFormatting sqref="H24">
    <cfRule type="expression" priority="149" dxfId="98">
      <formula>$A23="Total"</formula>
    </cfRule>
  </conditionalFormatting>
  <conditionalFormatting sqref="H24">
    <cfRule type="expression" priority="147" dxfId="98">
      <formula>$A23="Total"</formula>
    </cfRule>
  </conditionalFormatting>
  <conditionalFormatting sqref="H7">
    <cfRule type="expression" priority="146" dxfId="98">
      <formula>$A9="Total"</formula>
    </cfRule>
  </conditionalFormatting>
  <conditionalFormatting sqref="H16:I16 H35">
    <cfRule type="expression" priority="144" dxfId="98">
      <formula>$A19="Total"</formula>
    </cfRule>
  </conditionalFormatting>
  <conditionalFormatting sqref="H14:I14 H29">
    <cfRule type="expression" priority="143" dxfId="98">
      <formula>$A18="Total"</formula>
    </cfRule>
  </conditionalFormatting>
  <conditionalFormatting sqref="H31 H28">
    <cfRule type="expression" priority="142" dxfId="98">
      <formula>$A29="Total"</formula>
    </cfRule>
  </conditionalFormatting>
  <conditionalFormatting sqref="H21:H22">
    <cfRule type="expression" priority="141" dxfId="98">
      <formula>$A21="Total"</formula>
    </cfRule>
  </conditionalFormatting>
  <conditionalFormatting sqref="F12:G12 F24 F28">
    <cfRule type="expression" priority="128" dxfId="98">
      <formula>$A13="Total"</formula>
    </cfRule>
  </conditionalFormatting>
  <conditionalFormatting sqref="F8 F19 F31">
    <cfRule type="expression" priority="127" dxfId="98">
      <formula>$A7="Total"</formula>
    </cfRule>
  </conditionalFormatting>
  <conditionalFormatting sqref="F14:G14">
    <cfRule type="expression" priority="126" dxfId="98">
      <formula>$A14="Total"</formula>
    </cfRule>
  </conditionalFormatting>
  <conditionalFormatting sqref="G22">
    <cfRule type="expression" priority="125" dxfId="98">
      <formula>$A20="Total"</formula>
    </cfRule>
  </conditionalFormatting>
  <conditionalFormatting sqref="F34:G34">
    <cfRule type="expression" priority="124" dxfId="98">
      <formula>$A28="Total"</formula>
    </cfRule>
  </conditionalFormatting>
  <conditionalFormatting sqref="G34">
    <cfRule type="expression" priority="123" dxfId="98">
      <formula>$A28="Total"</formula>
    </cfRule>
  </conditionalFormatting>
  <conditionalFormatting sqref="G22">
    <cfRule type="expression" priority="122" dxfId="98">
      <formula>$A20="Total"</formula>
    </cfRule>
  </conditionalFormatting>
  <conditionalFormatting sqref="G22">
    <cfRule type="expression" priority="121" dxfId="98">
      <formula>$A20="Total"</formula>
    </cfRule>
  </conditionalFormatting>
  <conditionalFormatting sqref="F22:G22">
    <cfRule type="expression" priority="120" dxfId="98">
      <formula>$A20="Total"</formula>
    </cfRule>
  </conditionalFormatting>
  <conditionalFormatting sqref="F8">
    <cfRule type="expression" priority="119" dxfId="98">
      <formula>$A7="Total"</formula>
    </cfRule>
  </conditionalFormatting>
  <conditionalFormatting sqref="G34">
    <cfRule type="expression" priority="118" dxfId="98">
      <formula>$A28="Total"</formula>
    </cfRule>
  </conditionalFormatting>
  <conditionalFormatting sqref="F27">
    <cfRule type="expression" priority="117" dxfId="98">
      <formula>$A12="Total"</formula>
    </cfRule>
  </conditionalFormatting>
  <conditionalFormatting sqref="F33">
    <cfRule type="expression" priority="116" dxfId="98">
      <formula>$A23="Total"</formula>
    </cfRule>
  </conditionalFormatting>
  <conditionalFormatting sqref="F36">
    <cfRule type="expression" priority="115" dxfId="98">
      <formula>$A26="Total"</formula>
    </cfRule>
  </conditionalFormatting>
  <conditionalFormatting sqref="F16 F18">
    <cfRule type="expression" priority="94" dxfId="98">
      <formula>$A17="Total"</formula>
    </cfRule>
  </conditionalFormatting>
  <conditionalFormatting sqref="F8 F19 F21:G21">
    <cfRule type="expression" priority="93" dxfId="98">
      <formula>$A7="Total"</formula>
    </cfRule>
  </conditionalFormatting>
  <conditionalFormatting sqref="F14:G15">
    <cfRule type="expression" priority="92" dxfId="98">
      <formula>$A14="Total"</formula>
    </cfRule>
  </conditionalFormatting>
  <conditionalFormatting sqref="F31">
    <cfRule type="expression" priority="91" dxfId="98">
      <formula>$A30="Total"</formula>
    </cfRule>
  </conditionalFormatting>
  <conditionalFormatting sqref="G21">
    <cfRule type="expression" priority="90" dxfId="98">
      <formula>$A20="Total"</formula>
    </cfRule>
  </conditionalFormatting>
  <conditionalFormatting sqref="G21">
    <cfRule type="expression" priority="89" dxfId="98">
      <formula>$A20="Total"</formula>
    </cfRule>
  </conditionalFormatting>
  <conditionalFormatting sqref="G21">
    <cfRule type="expression" priority="88" dxfId="98">
      <formula>$A20="Total"</formula>
    </cfRule>
  </conditionalFormatting>
  <conditionalFormatting sqref="F21:G21">
    <cfRule type="expression" priority="87" dxfId="98">
      <formula>$A20="Total"</formula>
    </cfRule>
  </conditionalFormatting>
  <conditionalFormatting sqref="F8">
    <cfRule type="expression" priority="86" dxfId="98">
      <formula>$A7="Total"</formula>
    </cfRule>
  </conditionalFormatting>
  <conditionalFormatting sqref="F35">
    <cfRule type="expression" priority="85" dxfId="98">
      <formula>$A26="Total"</formula>
    </cfRule>
  </conditionalFormatting>
  <conditionalFormatting sqref="F11">
    <cfRule type="expression" priority="84" dxfId="98">
      <formula>$A9="Total"</formula>
    </cfRule>
  </conditionalFormatting>
  <conditionalFormatting sqref="F23">
    <cfRule type="expression" priority="83" dxfId="98">
      <formula>$A29="Total"</formula>
    </cfRule>
  </conditionalFormatting>
  <conditionalFormatting sqref="F29">
    <cfRule type="expression" priority="82" dxfId="98">
      <formula>$A13="Total"</formula>
    </cfRule>
  </conditionalFormatting>
  <conditionalFormatting sqref="F28">
    <cfRule type="expression" priority="81" dxfId="98">
      <formula>$A35="Total"</formula>
    </cfRule>
  </conditionalFormatting>
  <conditionalFormatting sqref="F38">
    <cfRule type="expression" priority="72" dxfId="98">
      <formula>$A36="Total"</formula>
    </cfRule>
  </conditionalFormatting>
  <conditionalFormatting sqref="F8 F14 F20 F21:G21">
    <cfRule type="expression" priority="71" dxfId="98">
      <formula>$A7="Total"</formula>
    </cfRule>
  </conditionalFormatting>
  <conditionalFormatting sqref="F12 F15:G15 F17:F18">
    <cfRule type="expression" priority="70" dxfId="98">
      <formula>$A12="Total"</formula>
    </cfRule>
  </conditionalFormatting>
  <conditionalFormatting sqref="F35">
    <cfRule type="expression" priority="69" dxfId="98">
      <formula>$A29="Total"</formula>
    </cfRule>
  </conditionalFormatting>
  <conditionalFormatting sqref="F31">
    <cfRule type="expression" priority="68" dxfId="98">
      <formula>$A28="Total"</formula>
    </cfRule>
  </conditionalFormatting>
  <conditionalFormatting sqref="G21">
    <cfRule type="expression" priority="67" dxfId="98">
      <formula>$A20="Total"</formula>
    </cfRule>
  </conditionalFormatting>
  <conditionalFormatting sqref="G21">
    <cfRule type="expression" priority="66" dxfId="98">
      <formula>$A20="Total"</formula>
    </cfRule>
  </conditionalFormatting>
  <conditionalFormatting sqref="G21">
    <cfRule type="expression" priority="65" dxfId="98">
      <formula>$A20="Total"</formula>
    </cfRule>
  </conditionalFormatting>
  <conditionalFormatting sqref="F21:G21">
    <cfRule type="expression" priority="64" dxfId="98">
      <formula>$A20="Total"</formula>
    </cfRule>
  </conditionalFormatting>
  <conditionalFormatting sqref="F8">
    <cfRule type="expression" priority="63" dxfId="98">
      <formula>$A7="Total"</formula>
    </cfRule>
  </conditionalFormatting>
  <conditionalFormatting sqref="F32">
    <cfRule type="expression" priority="62" dxfId="98">
      <formula>$A26="Total"</formula>
    </cfRule>
  </conditionalFormatting>
  <conditionalFormatting sqref="F30:G30">
    <cfRule type="expression" priority="61" dxfId="98">
      <formula>$A14="Total"</formula>
    </cfRule>
  </conditionalFormatting>
  <conditionalFormatting sqref="F34">
    <cfRule type="expression" priority="60" dxfId="98">
      <formula>$A30="Total"</formula>
    </cfRule>
  </conditionalFormatting>
  <conditionalFormatting sqref="F35">
    <cfRule type="expression" priority="29" dxfId="98">
      <formula>$A30="Total"</formula>
    </cfRule>
  </conditionalFormatting>
  <conditionalFormatting sqref="F15">
    <cfRule type="expression" priority="40" dxfId="98">
      <formula>$A13="Total"</formula>
    </cfRule>
  </conditionalFormatting>
  <conditionalFormatting sqref="F14:G14 F19">
    <cfRule type="expression" priority="39" dxfId="98">
      <formula>$A15="Total"</formula>
    </cfRule>
  </conditionalFormatting>
  <conditionalFormatting sqref="F8 F13 F20 F38">
    <cfRule type="expression" priority="38" dxfId="98">
      <formula>$A7="Total"</formula>
    </cfRule>
  </conditionalFormatting>
  <conditionalFormatting sqref="G21">
    <cfRule type="expression" priority="37" dxfId="98">
      <formula>$A21="Total"</formula>
    </cfRule>
  </conditionalFormatting>
  <conditionalFormatting sqref="G21">
    <cfRule type="expression" priority="36" dxfId="98">
      <formula>$A21="Total"</formula>
    </cfRule>
  </conditionalFormatting>
  <conditionalFormatting sqref="G21">
    <cfRule type="expression" priority="35" dxfId="98">
      <formula>$A21="Total"</formula>
    </cfRule>
  </conditionalFormatting>
  <conditionalFormatting sqref="F21:G21">
    <cfRule type="expression" priority="34" dxfId="98">
      <formula>$A21="Total"</formula>
    </cfRule>
  </conditionalFormatting>
  <conditionalFormatting sqref="F8">
    <cfRule type="expression" priority="33" dxfId="98">
      <formula>$A7="Total"</formula>
    </cfRule>
  </conditionalFormatting>
  <conditionalFormatting sqref="F30">
    <cfRule type="expression" priority="32" dxfId="98">
      <formula>$A27="Total"</formula>
    </cfRule>
  </conditionalFormatting>
  <conditionalFormatting sqref="F32:G32">
    <cfRule type="expression" priority="31" dxfId="98">
      <formula>$A14="Total"</formula>
    </cfRule>
  </conditionalFormatting>
  <conditionalFormatting sqref="F28">
    <cfRule type="expression" priority="30" dxfId="98">
      <formula>$A36="Total"</formula>
    </cfRule>
  </conditionalFormatting>
  <conditionalFormatting sqref="F14">
    <cfRule type="expression" priority="23" dxfId="98">
      <formula>$A12="Total"</formula>
    </cfRule>
  </conditionalFormatting>
  <conditionalFormatting sqref="F19">
    <cfRule type="expression" priority="22" dxfId="98">
      <formula>$A20="Total"</formula>
    </cfRule>
  </conditionalFormatting>
  <conditionalFormatting sqref="F8 F20">
    <cfRule type="expression" priority="21" dxfId="98">
      <formula>$A7="Total"</formula>
    </cfRule>
  </conditionalFormatting>
  <conditionalFormatting sqref="F16">
    <cfRule type="expression" priority="20" dxfId="98">
      <formula>$A13="Total"</formula>
    </cfRule>
  </conditionalFormatting>
  <conditionalFormatting sqref="F28">
    <cfRule type="expression" priority="19" dxfId="98">
      <formula>$A36="Total"</formula>
    </cfRule>
  </conditionalFormatting>
  <conditionalFormatting sqref="F21">
    <cfRule type="expression" priority="18" dxfId="98">
      <formula>$A21="Total"</formula>
    </cfRule>
  </conditionalFormatting>
  <conditionalFormatting sqref="F8">
    <cfRule type="expression" priority="17" dxfId="98">
      <formula>$A7="Total"</formula>
    </cfRule>
  </conditionalFormatting>
  <conditionalFormatting sqref="F31">
    <cfRule type="expression" priority="16" dxfId="98">
      <formula>$A27="Total"</formula>
    </cfRule>
  </conditionalFormatting>
  <conditionalFormatting sqref="F33">
    <cfRule type="expression" priority="15" dxfId="98">
      <formula>$A14="Total"</formula>
    </cfRule>
  </conditionalFormatting>
  <conditionalFormatting sqref="F8 F38">
    <cfRule type="expression" priority="9" dxfId="98">
      <formula>$A10="Total"</formula>
    </cfRule>
  </conditionalFormatting>
  <conditionalFormatting sqref="F14:F15">
    <cfRule type="expression" priority="8" dxfId="98">
      <formula>$A15="Total"</formula>
    </cfRule>
  </conditionalFormatting>
  <conditionalFormatting sqref="F36">
    <cfRule type="expression" priority="7" dxfId="98">
      <formula>$A39="Total"</formula>
    </cfRule>
  </conditionalFormatting>
  <conditionalFormatting sqref="F17:F19">
    <cfRule type="expression" priority="6" dxfId="98">
      <formula>$A21="Total"</formula>
    </cfRule>
  </conditionalFormatting>
  <conditionalFormatting sqref="F26">
    <cfRule type="expression" priority="5" dxfId="98">
      <formula>$A33="Total"</formula>
    </cfRule>
  </conditionalFormatting>
  <conditionalFormatting sqref="F11">
    <cfRule type="expression" priority="4" dxfId="98">
      <formula>$A24="Total"</formula>
    </cfRule>
  </conditionalFormatting>
  <conditionalFormatting sqref="F8">
    <cfRule type="expression" priority="3" dxfId="98">
      <formula>$A10="Total"</formula>
    </cfRule>
  </conditionalFormatting>
  <conditionalFormatting sqref="F31">
    <cfRule type="expression" priority="2" dxfId="98">
      <formula>$A30="Total"</formula>
    </cfRule>
  </conditionalFormatting>
  <conditionalFormatting sqref="F34">
    <cfRule type="expression" priority="1" dxfId="98">
      <formula>$A17="Total"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4">
      <selection activeCell="B38" sqref="B38"/>
    </sheetView>
  </sheetViews>
  <sheetFormatPr defaultColWidth="9.140625" defaultRowHeight="15"/>
  <cols>
    <col min="1" max="1" width="4.00390625" style="74" bestFit="1" customWidth="1"/>
    <col min="2" max="2" width="41.28125" style="51" customWidth="1"/>
    <col min="3" max="3" width="16.8515625" style="60" bestFit="1" customWidth="1"/>
    <col min="4" max="4" width="16.00390625" style="73" customWidth="1"/>
    <col min="5" max="5" width="18.8515625" style="165" bestFit="1" customWidth="1"/>
    <col min="6" max="6" width="14.57421875" style="51" customWidth="1"/>
    <col min="7" max="7" width="12.57421875" style="51" customWidth="1"/>
    <col min="8" max="16384" width="9.140625" style="51" customWidth="1"/>
  </cols>
  <sheetData>
    <row r="1" spans="1:7" s="70" customFormat="1" ht="14.25">
      <c r="A1" s="250" t="s">
        <v>59</v>
      </c>
      <c r="B1" s="250"/>
      <c r="C1" s="250"/>
      <c r="D1" s="250"/>
      <c r="E1" s="250"/>
      <c r="F1" s="250"/>
      <c r="G1" s="250"/>
    </row>
    <row r="2" spans="1:7" s="70" customFormat="1" ht="14.25">
      <c r="A2" s="251" t="s">
        <v>129</v>
      </c>
      <c r="B2" s="251"/>
      <c r="C2" s="251"/>
      <c r="D2" s="251"/>
      <c r="E2" s="251"/>
      <c r="F2" s="251"/>
      <c r="G2" s="251"/>
    </row>
    <row r="3" spans="1:5" ht="14.25">
      <c r="A3" s="76"/>
      <c r="B3" s="76"/>
      <c r="C3" s="77" t="s">
        <v>57</v>
      </c>
      <c r="D3" s="78"/>
      <c r="E3" s="165" t="s">
        <v>58</v>
      </c>
    </row>
    <row r="4" spans="1:3" ht="14.25">
      <c r="A4" s="76"/>
      <c r="B4" s="76"/>
      <c r="C4" s="76"/>
    </row>
    <row r="5" spans="1:7" ht="42.75">
      <c r="A5" s="43" t="s">
        <v>0</v>
      </c>
      <c r="B5" s="44" t="s">
        <v>1</v>
      </c>
      <c r="C5" s="45" t="s">
        <v>77</v>
      </c>
      <c r="D5" s="45" t="s">
        <v>77</v>
      </c>
      <c r="E5" s="166" t="s">
        <v>90</v>
      </c>
      <c r="F5" s="87" t="s">
        <v>93</v>
      </c>
      <c r="G5" s="46" t="s">
        <v>125</v>
      </c>
    </row>
    <row r="6" spans="1:7" ht="14.25">
      <c r="A6" s="47"/>
      <c r="B6" s="48"/>
      <c r="C6" s="49" t="s">
        <v>94</v>
      </c>
      <c r="D6" s="50" t="s">
        <v>124</v>
      </c>
      <c r="E6" s="50" t="s">
        <v>124</v>
      </c>
      <c r="F6" s="85"/>
      <c r="G6" s="86" t="s">
        <v>90</v>
      </c>
    </row>
    <row r="7" spans="1:7" ht="14.25">
      <c r="A7" s="80">
        <v>1</v>
      </c>
      <c r="B7" s="101" t="s">
        <v>27</v>
      </c>
      <c r="C7" s="102">
        <v>334107560.9974317</v>
      </c>
      <c r="D7" s="220">
        <v>218145689.6921298</v>
      </c>
      <c r="E7" s="171">
        <v>230724741.4404294</v>
      </c>
      <c r="F7" s="103">
        <f>+E7/D7*100-100</f>
        <v>5.766353562177869</v>
      </c>
      <c r="G7" s="103">
        <f>+E7*100/$E$34</f>
        <v>19.20291426479262</v>
      </c>
    </row>
    <row r="8" spans="1:7" ht="14.25">
      <c r="A8" s="81">
        <v>2</v>
      </c>
      <c r="B8" s="104" t="s">
        <v>28</v>
      </c>
      <c r="C8" s="105">
        <v>185404945.6497236</v>
      </c>
      <c r="D8" s="221">
        <v>145256570.8629948</v>
      </c>
      <c r="E8" s="167">
        <v>120550039.37037209</v>
      </c>
      <c r="F8" s="106">
        <f aca="true" t="shared" si="0" ref="F8:F34">+E8/D8*100-100</f>
        <v>-17.008890782590328</v>
      </c>
      <c r="G8" s="106">
        <f aca="true" t="shared" si="1" ref="G8:G34">+E8*100/$E$34</f>
        <v>10.033219914754202</v>
      </c>
    </row>
    <row r="9" spans="1:7" ht="14.25">
      <c r="A9" s="81">
        <v>3</v>
      </c>
      <c r="B9" s="104" t="s">
        <v>29</v>
      </c>
      <c r="C9" s="100">
        <v>144350972.825204</v>
      </c>
      <c r="D9" s="100">
        <v>112343614.233918</v>
      </c>
      <c r="E9" s="100">
        <v>75308378.3750391</v>
      </c>
      <c r="F9" s="106">
        <f t="shared" si="0"/>
        <v>-32.96603559661648</v>
      </c>
      <c r="G9" s="106">
        <f t="shared" si="1"/>
        <v>6.267816465317467</v>
      </c>
    </row>
    <row r="10" spans="1:9" ht="14.25">
      <c r="A10" s="81">
        <v>4</v>
      </c>
      <c r="B10" s="104" t="s">
        <v>31</v>
      </c>
      <c r="C10" s="105">
        <v>68908011.16406658</v>
      </c>
      <c r="D10" s="221">
        <v>51780525.01965206</v>
      </c>
      <c r="E10" s="167">
        <v>46087649.020086184</v>
      </c>
      <c r="F10" s="106">
        <f t="shared" si="0"/>
        <v>-10.994241555884727</v>
      </c>
      <c r="G10" s="106">
        <f t="shared" si="1"/>
        <v>3.835813910867771</v>
      </c>
      <c r="I10" s="219"/>
    </row>
    <row r="11" spans="1:7" ht="14.25">
      <c r="A11" s="81">
        <v>5</v>
      </c>
      <c r="B11" s="69" t="s">
        <v>32</v>
      </c>
      <c r="C11" s="100">
        <v>74283706.5338819</v>
      </c>
      <c r="D11" s="100">
        <v>61692981.207547</v>
      </c>
      <c r="E11" s="100">
        <v>43532946.0375758</v>
      </c>
      <c r="F11" s="106">
        <f t="shared" si="0"/>
        <v>-29.43614462215298</v>
      </c>
      <c r="G11" s="106">
        <f t="shared" si="1"/>
        <v>3.623189369438507</v>
      </c>
    </row>
    <row r="12" spans="1:7" ht="14.25">
      <c r="A12" s="81">
        <v>6</v>
      </c>
      <c r="B12" s="104" t="s">
        <v>34</v>
      </c>
      <c r="C12" s="105">
        <v>42703813.25680469</v>
      </c>
      <c r="D12" s="105">
        <v>33624383.923992194</v>
      </c>
      <c r="E12" s="167">
        <v>37307282.7470742</v>
      </c>
      <c r="F12" s="106">
        <f t="shared" si="0"/>
        <v>10.95305963495774</v>
      </c>
      <c r="G12" s="106">
        <f t="shared" si="1"/>
        <v>3.105035669654924</v>
      </c>
    </row>
    <row r="13" spans="1:7" ht="14.25">
      <c r="A13" s="81">
        <v>7</v>
      </c>
      <c r="B13" s="104" t="s">
        <v>30</v>
      </c>
      <c r="C13" s="100">
        <v>99429549.9459873</v>
      </c>
      <c r="D13" s="100">
        <v>82020190.9795259</v>
      </c>
      <c r="E13" s="222">
        <v>36443990.6843559</v>
      </c>
      <c r="F13" s="106">
        <f>+E16/D13*100-100</f>
        <v>-63.41793221562986</v>
      </c>
      <c r="G13" s="106">
        <f>+E16*100/$E$34</f>
        <v>2.4972498819244495</v>
      </c>
    </row>
    <row r="14" spans="1:7" ht="14.25">
      <c r="A14" s="81">
        <v>8</v>
      </c>
      <c r="B14" s="104" t="s">
        <v>35</v>
      </c>
      <c r="C14" s="100">
        <v>71936882.1043184</v>
      </c>
      <c r="D14" s="100">
        <v>59160516.3832364</v>
      </c>
      <c r="E14" s="100">
        <v>35193121.8643234</v>
      </c>
      <c r="F14" s="106">
        <f t="shared" si="0"/>
        <v>-40.51248363630637</v>
      </c>
      <c r="G14" s="106">
        <f t="shared" si="1"/>
        <v>2.929076862983452</v>
      </c>
    </row>
    <row r="15" spans="1:7" ht="14.25">
      <c r="A15" s="81">
        <v>9</v>
      </c>
      <c r="B15" s="104" t="s">
        <v>38</v>
      </c>
      <c r="C15" s="100">
        <v>21372590.5858954</v>
      </c>
      <c r="D15" s="100">
        <v>13794975.1876267</v>
      </c>
      <c r="E15" s="100">
        <v>30187475.3053646</v>
      </c>
      <c r="F15" s="106">
        <f t="shared" si="0"/>
        <v>118.82950055931255</v>
      </c>
      <c r="G15" s="106">
        <f t="shared" si="1"/>
        <v>2.5124635378955658</v>
      </c>
    </row>
    <row r="16" spans="1:7" ht="14.25">
      <c r="A16" s="81">
        <v>10</v>
      </c>
      <c r="B16" s="69" t="s">
        <v>70</v>
      </c>
      <c r="C16" s="100">
        <v>56183655.1715195</v>
      </c>
      <c r="D16" s="100">
        <v>45581910.9665195</v>
      </c>
      <c r="E16" s="168">
        <v>30004681.861</v>
      </c>
      <c r="F16" s="106">
        <f t="shared" si="0"/>
        <v>-34.17414666305055</v>
      </c>
      <c r="G16" s="106">
        <f t="shared" si="1"/>
        <v>2.4972498819244495</v>
      </c>
    </row>
    <row r="17" spans="1:7" ht="14.25">
      <c r="A17" s="81">
        <v>11</v>
      </c>
      <c r="B17" s="104" t="s">
        <v>33</v>
      </c>
      <c r="C17" s="105">
        <v>53606263.85786643</v>
      </c>
      <c r="D17" s="221">
        <v>45202908.05576534</v>
      </c>
      <c r="E17" s="100">
        <v>27584528.412147313</v>
      </c>
      <c r="F17" s="106">
        <f t="shared" si="0"/>
        <v>-38.97620839323614</v>
      </c>
      <c r="G17" s="106">
        <f t="shared" si="1"/>
        <v>2.2958237197546696</v>
      </c>
    </row>
    <row r="18" spans="1:7" ht="14.25">
      <c r="A18" s="81">
        <v>12</v>
      </c>
      <c r="B18" s="104" t="s">
        <v>71</v>
      </c>
      <c r="C18" s="100">
        <v>39310665.8043501</v>
      </c>
      <c r="D18" s="100">
        <v>32047857.4203501</v>
      </c>
      <c r="E18" s="168">
        <v>22043055.69075</v>
      </c>
      <c r="F18" s="106">
        <f t="shared" si="0"/>
        <v>-31.218317026233223</v>
      </c>
      <c r="G18" s="106">
        <f t="shared" si="1"/>
        <v>1.8346142937289212</v>
      </c>
    </row>
    <row r="19" spans="1:7" ht="14.25">
      <c r="A19" s="81">
        <v>13</v>
      </c>
      <c r="B19" s="104" t="s">
        <v>37</v>
      </c>
      <c r="C19" s="105">
        <v>32983187.4896793</v>
      </c>
      <c r="D19" s="223">
        <v>27835715.4935671</v>
      </c>
      <c r="E19" s="167">
        <v>20011935.786339298</v>
      </c>
      <c r="F19" s="106">
        <f t="shared" si="0"/>
        <v>-28.1069825887389</v>
      </c>
      <c r="G19" s="106">
        <f t="shared" si="1"/>
        <v>1.665566877563617</v>
      </c>
    </row>
    <row r="20" spans="1:7" ht="14.25">
      <c r="A20" s="81">
        <v>14</v>
      </c>
      <c r="B20" s="104" t="s">
        <v>69</v>
      </c>
      <c r="C20" s="105">
        <v>29852910.99368469</v>
      </c>
      <c r="D20" s="221">
        <v>22847297.627479374</v>
      </c>
      <c r="E20" s="167">
        <v>18714298.210669573</v>
      </c>
      <c r="F20" s="106">
        <f t="shared" si="0"/>
        <v>-18.0896641878507</v>
      </c>
      <c r="G20" s="106">
        <f t="shared" si="1"/>
        <v>1.5575662229446465</v>
      </c>
    </row>
    <row r="21" spans="1:7" ht="14.25">
      <c r="A21" s="81">
        <v>15</v>
      </c>
      <c r="B21" s="107" t="s">
        <v>40</v>
      </c>
      <c r="C21" s="105">
        <v>22569027.18591189</v>
      </c>
      <c r="D21" s="105">
        <v>16862091.40156417</v>
      </c>
      <c r="E21" s="167">
        <v>15944790.60145733</v>
      </c>
      <c r="F21" s="106">
        <f t="shared" si="0"/>
        <v>-5.440017956620423</v>
      </c>
      <c r="G21" s="106">
        <f t="shared" si="1"/>
        <v>1.3270637772885328</v>
      </c>
    </row>
    <row r="22" spans="1:7" ht="14.25">
      <c r="A22" s="81">
        <v>16</v>
      </c>
      <c r="B22" s="104" t="s">
        <v>39</v>
      </c>
      <c r="C22" s="105">
        <v>21991469.51468413</v>
      </c>
      <c r="D22" s="223">
        <v>16011369.268930411</v>
      </c>
      <c r="E22" s="167">
        <v>14451057.59966775</v>
      </c>
      <c r="F22" s="106">
        <f t="shared" si="0"/>
        <v>-9.745023320962304</v>
      </c>
      <c r="G22" s="106">
        <f t="shared" si="1"/>
        <v>1.2027423603967837</v>
      </c>
    </row>
    <row r="23" spans="1:7" ht="14.25">
      <c r="A23" s="81">
        <v>17</v>
      </c>
      <c r="B23" s="108" t="s">
        <v>76</v>
      </c>
      <c r="C23" s="100">
        <v>18107634.1635</v>
      </c>
      <c r="D23" s="100">
        <v>16492075.7935</v>
      </c>
      <c r="E23" s="168">
        <v>13292342.931</v>
      </c>
      <c r="F23" s="106">
        <f t="shared" si="0"/>
        <v>-19.40163811132318</v>
      </c>
      <c r="G23" s="106">
        <f t="shared" si="1"/>
        <v>1.1063040751011892</v>
      </c>
    </row>
    <row r="24" spans="1:7" ht="14.25">
      <c r="A24" s="81">
        <v>18</v>
      </c>
      <c r="B24" s="107" t="s">
        <v>72</v>
      </c>
      <c r="C24" s="100">
        <v>14362631.3327109</v>
      </c>
      <c r="D24" s="100">
        <v>11092575.5377261</v>
      </c>
      <c r="E24" s="100">
        <v>10529876.0710828</v>
      </c>
      <c r="F24" s="106">
        <f t="shared" si="0"/>
        <v>-5.0727575821282045</v>
      </c>
      <c r="G24" s="106">
        <f t="shared" si="1"/>
        <v>0.8763876216721272</v>
      </c>
    </row>
    <row r="25" spans="1:7" ht="14.25">
      <c r="A25" s="81">
        <v>19</v>
      </c>
      <c r="B25" s="107" t="s">
        <v>42</v>
      </c>
      <c r="C25" s="100">
        <v>16800189.1325075</v>
      </c>
      <c r="D25" s="100">
        <v>13196838.0687336</v>
      </c>
      <c r="E25" s="100">
        <v>9284673.98962559</v>
      </c>
      <c r="F25" s="106">
        <f t="shared" si="0"/>
        <v>-29.64470776054185</v>
      </c>
      <c r="G25" s="106">
        <f t="shared" si="1"/>
        <v>0.7727511037014794</v>
      </c>
    </row>
    <row r="26" spans="1:7" ht="14.25">
      <c r="A26" s="81">
        <v>20</v>
      </c>
      <c r="B26" s="107" t="s">
        <v>73</v>
      </c>
      <c r="C26" s="100">
        <v>12385006.9155181</v>
      </c>
      <c r="D26" s="100">
        <v>10882771.7172681</v>
      </c>
      <c r="E26" s="168">
        <v>8107294.97449219</v>
      </c>
      <c r="F26" s="106">
        <f t="shared" si="0"/>
        <v>-25.50339945449703</v>
      </c>
      <c r="G26" s="106">
        <f t="shared" si="1"/>
        <v>0.674759409600437</v>
      </c>
    </row>
    <row r="27" spans="1:7" ht="14.25">
      <c r="A27" s="81">
        <v>21</v>
      </c>
      <c r="B27" s="107" t="s">
        <v>43</v>
      </c>
      <c r="C27" s="100">
        <v>11360828.1930677</v>
      </c>
      <c r="D27" s="100">
        <v>8680095.56692854</v>
      </c>
      <c r="E27" s="100">
        <v>7237564.74061194</v>
      </c>
      <c r="F27" s="106">
        <f t="shared" si="0"/>
        <v>-16.6188357627385</v>
      </c>
      <c r="G27" s="106">
        <f t="shared" si="1"/>
        <v>0.6023729155884258</v>
      </c>
    </row>
    <row r="28" spans="1:7" ht="14.25">
      <c r="A28" s="81">
        <v>22</v>
      </c>
      <c r="B28" s="107" t="s">
        <v>16</v>
      </c>
      <c r="C28" s="100">
        <v>9681272.95717278</v>
      </c>
      <c r="D28" s="100">
        <v>7685142.13668091</v>
      </c>
      <c r="E28" s="100">
        <v>5697956.8259968</v>
      </c>
      <c r="F28" s="106">
        <f t="shared" si="0"/>
        <v>-25.857495871147847</v>
      </c>
      <c r="G28" s="106">
        <f t="shared" si="1"/>
        <v>0.47423339053716884</v>
      </c>
    </row>
    <row r="29" spans="1:7" ht="14.25">
      <c r="A29" s="81">
        <v>23</v>
      </c>
      <c r="B29" s="104" t="s">
        <v>36</v>
      </c>
      <c r="C29" s="100">
        <v>6163428.88468404</v>
      </c>
      <c r="D29" s="100">
        <v>5092183.67352211</v>
      </c>
      <c r="E29" s="100">
        <v>3989258.88281569</v>
      </c>
      <c r="F29" s="106">
        <f t="shared" si="0"/>
        <v>-21.659171416799268</v>
      </c>
      <c r="G29" s="106">
        <f t="shared" si="1"/>
        <v>0.3320207266395432</v>
      </c>
    </row>
    <row r="30" spans="1:7" ht="14.25">
      <c r="A30" s="81">
        <v>24</v>
      </c>
      <c r="B30" s="107" t="s">
        <v>74</v>
      </c>
      <c r="C30" s="100">
        <v>355629.070392952</v>
      </c>
      <c r="D30" s="100">
        <v>4021122.99671203</v>
      </c>
      <c r="E30" s="100">
        <v>3822378.98868217</v>
      </c>
      <c r="F30" s="106">
        <f t="shared" si="0"/>
        <v>-4.942500097419739</v>
      </c>
      <c r="G30" s="106">
        <f t="shared" si="1"/>
        <v>0.3181315343511165</v>
      </c>
    </row>
    <row r="31" spans="1:7" ht="14.25">
      <c r="A31" s="81">
        <v>25</v>
      </c>
      <c r="B31" s="104" t="s">
        <v>44</v>
      </c>
      <c r="C31" s="100">
        <v>5082615.23728818</v>
      </c>
      <c r="D31" s="100">
        <v>3673904.04500368</v>
      </c>
      <c r="E31" s="100">
        <v>3343306.48837403</v>
      </c>
      <c r="F31" s="106">
        <f t="shared" si="0"/>
        <v>-8.998535415731538</v>
      </c>
      <c r="G31" s="106">
        <f t="shared" si="1"/>
        <v>0.27825896545103485</v>
      </c>
    </row>
    <row r="32" spans="1:7" ht="14.25">
      <c r="A32" s="81">
        <v>26</v>
      </c>
      <c r="B32" s="104" t="s">
        <v>41</v>
      </c>
      <c r="C32" s="105">
        <v>15949437.103834</v>
      </c>
      <c r="D32" s="224">
        <v>15473845.357584</v>
      </c>
      <c r="E32" s="167">
        <v>1675219.0711232908</v>
      </c>
      <c r="F32" s="106">
        <f t="shared" si="0"/>
        <v>-89.17386704848877</v>
      </c>
      <c r="G32" s="106">
        <f t="shared" si="1"/>
        <v>0.13942626177276177</v>
      </c>
    </row>
    <row r="33" spans="1:7" ht="14.25">
      <c r="A33" s="82">
        <v>28</v>
      </c>
      <c r="B33" s="109" t="s">
        <v>25</v>
      </c>
      <c r="C33" s="110">
        <f>C34-SUM(C7:C32)</f>
        <v>511204463.3114836</v>
      </c>
      <c r="D33" s="225">
        <f>D34-SUM(D7:D32)</f>
        <v>386162848.3758123</v>
      </c>
      <c r="E33" s="169">
        <f>E34-SUM(E7:E32)</f>
        <v>330439145.1072638</v>
      </c>
      <c r="F33" s="106">
        <f t="shared" si="0"/>
        <v>-14.430104683275587</v>
      </c>
      <c r="G33" s="111">
        <f t="shared" si="1"/>
        <v>27.502011850187582</v>
      </c>
    </row>
    <row r="34" spans="1:7" s="70" customFormat="1" ht="14.25">
      <c r="A34" s="125"/>
      <c r="B34" s="126" t="s">
        <v>26</v>
      </c>
      <c r="C34" s="127">
        <v>1920448349.38317</v>
      </c>
      <c r="D34" s="226">
        <v>1466662000.99427</v>
      </c>
      <c r="E34" s="127">
        <v>1201508991.07772</v>
      </c>
      <c r="F34" s="128">
        <f t="shared" si="0"/>
        <v>-18.07867182328303</v>
      </c>
      <c r="G34" s="129">
        <f t="shared" si="1"/>
        <v>100</v>
      </c>
    </row>
    <row r="35" ht="14.25">
      <c r="D35" s="92"/>
    </row>
    <row r="37" ht="14.25">
      <c r="E37" s="170"/>
    </row>
    <row r="39" ht="14.25">
      <c r="C39" s="7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8.28125" style="16" bestFit="1" customWidth="1"/>
    <col min="2" max="2" width="20.00390625" style="15" bestFit="1" customWidth="1"/>
    <col min="3" max="3" width="20.140625" style="15" customWidth="1"/>
    <col min="4" max="4" width="22.00390625" style="15" customWidth="1"/>
    <col min="5" max="5" width="13.28125" style="15" customWidth="1"/>
    <col min="6" max="6" width="9.140625" style="15" customWidth="1"/>
    <col min="7" max="7" width="13.7109375" style="15" bestFit="1" customWidth="1"/>
    <col min="8" max="8" width="15.57421875" style="15" bestFit="1" customWidth="1"/>
    <col min="9" max="16384" width="9.140625" style="15" customWidth="1"/>
  </cols>
  <sheetData>
    <row r="1" spans="1:5" ht="15">
      <c r="A1" s="252" t="s">
        <v>78</v>
      </c>
      <c r="B1" s="252"/>
      <c r="C1" s="252"/>
      <c r="D1" s="252"/>
      <c r="E1" s="252"/>
    </row>
    <row r="2" spans="1:5" ht="15">
      <c r="A2" s="253" t="s">
        <v>126</v>
      </c>
      <c r="B2" s="253"/>
      <c r="C2" s="253"/>
      <c r="D2" s="253"/>
      <c r="E2" s="253"/>
    </row>
    <row r="3" spans="1:4" ht="15">
      <c r="A3" s="28" t="s">
        <v>79</v>
      </c>
      <c r="B3" s="29"/>
      <c r="C3" s="29"/>
      <c r="D3" s="7" t="s">
        <v>46</v>
      </c>
    </row>
    <row r="4" spans="1:5" ht="30.75">
      <c r="A4" s="30" t="s">
        <v>0</v>
      </c>
      <c r="B4" s="31" t="s">
        <v>80</v>
      </c>
      <c r="C4" s="32" t="s">
        <v>127</v>
      </c>
      <c r="D4" s="32" t="s">
        <v>128</v>
      </c>
      <c r="E4" s="33" t="s">
        <v>54</v>
      </c>
    </row>
    <row r="5" spans="1:5" ht="15">
      <c r="A5" s="34"/>
      <c r="B5" s="188"/>
      <c r="C5" s="79" t="s">
        <v>83</v>
      </c>
      <c r="D5" s="79" t="s">
        <v>92</v>
      </c>
      <c r="E5" s="35" t="s">
        <v>55</v>
      </c>
    </row>
    <row r="6" spans="1:8" ht="15">
      <c r="A6" s="144">
        <v>1</v>
      </c>
      <c r="B6" s="190" t="s">
        <v>95</v>
      </c>
      <c r="C6" s="229">
        <v>127.89546595704</v>
      </c>
      <c r="D6" s="232">
        <v>82.98535406985</v>
      </c>
      <c r="E6" s="183">
        <f>D6/C6*100-100</f>
        <v>-35.11470211326747</v>
      </c>
      <c r="F6" s="195"/>
      <c r="G6"/>
      <c r="H6"/>
    </row>
    <row r="7" spans="1:7" ht="15">
      <c r="A7" s="145">
        <v>2</v>
      </c>
      <c r="B7" s="191" t="s">
        <v>96</v>
      </c>
      <c r="C7" s="230">
        <v>12.84515285648</v>
      </c>
      <c r="D7" s="233">
        <v>13.90957257676</v>
      </c>
      <c r="E7" s="184">
        <f aca="true" t="shared" si="0" ref="E7:E21">D7/C7*100-100</f>
        <v>8.286547713155713</v>
      </c>
      <c r="G7"/>
    </row>
    <row r="8" spans="1:7" ht="15">
      <c r="A8" s="145">
        <v>3</v>
      </c>
      <c r="B8" s="191" t="s">
        <v>97</v>
      </c>
      <c r="C8" s="230">
        <v>2.97034626149</v>
      </c>
      <c r="D8" s="233">
        <v>3.1021725784900003</v>
      </c>
      <c r="E8" s="184">
        <f t="shared" si="0"/>
        <v>4.438079112496226</v>
      </c>
      <c r="G8"/>
    </row>
    <row r="9" spans="1:7" ht="15">
      <c r="A9" s="145">
        <v>4</v>
      </c>
      <c r="B9" s="191" t="s">
        <v>98</v>
      </c>
      <c r="C9" s="230">
        <v>2.41006598415</v>
      </c>
      <c r="D9" s="233">
        <v>2.51522627594</v>
      </c>
      <c r="E9" s="184">
        <f t="shared" si="0"/>
        <v>4.3633781183417994</v>
      </c>
      <c r="G9"/>
    </row>
    <row r="10" spans="1:7" ht="15">
      <c r="A10" s="145">
        <v>5</v>
      </c>
      <c r="B10" s="191" t="s">
        <v>99</v>
      </c>
      <c r="C10" s="230">
        <v>2.8544996000799996</v>
      </c>
      <c r="D10" s="233">
        <v>1.4805806857300001</v>
      </c>
      <c r="E10" s="184">
        <f t="shared" si="0"/>
        <v>-48.13169055310059</v>
      </c>
      <c r="G10"/>
    </row>
    <row r="11" spans="1:7" ht="15">
      <c r="A11" s="145">
        <v>6</v>
      </c>
      <c r="B11" s="191" t="s">
        <v>100</v>
      </c>
      <c r="C11" s="230">
        <v>0.81943604169</v>
      </c>
      <c r="D11" s="233">
        <v>1.4545002794000002</v>
      </c>
      <c r="E11" s="184">
        <f t="shared" si="0"/>
        <v>77.50015930471491</v>
      </c>
      <c r="G11"/>
    </row>
    <row r="12" spans="1:7" ht="15">
      <c r="A12" s="145">
        <v>7</v>
      </c>
      <c r="B12" s="191" t="s">
        <v>101</v>
      </c>
      <c r="C12" s="230">
        <v>1.28350858952</v>
      </c>
      <c r="D12" s="233">
        <v>1.37130752479</v>
      </c>
      <c r="E12" s="184">
        <f t="shared" si="0"/>
        <v>6.84054130894711</v>
      </c>
      <c r="G12"/>
    </row>
    <row r="13" spans="1:7" ht="15">
      <c r="A13" s="145">
        <v>8</v>
      </c>
      <c r="B13" s="191" t="s">
        <v>102</v>
      </c>
      <c r="C13" s="230">
        <v>0.8566870181</v>
      </c>
      <c r="D13" s="233">
        <v>1.16892566069</v>
      </c>
      <c r="E13" s="184">
        <f t="shared" si="0"/>
        <v>36.44722471486696</v>
      </c>
      <c r="G13"/>
    </row>
    <row r="14" spans="1:7" ht="15">
      <c r="A14" s="145">
        <v>9</v>
      </c>
      <c r="B14" s="191" t="s">
        <v>103</v>
      </c>
      <c r="C14" s="230">
        <v>0.78182327338</v>
      </c>
      <c r="D14" s="233">
        <v>1.04352151969</v>
      </c>
      <c r="E14" s="184">
        <f t="shared" si="0"/>
        <v>33.472813514314936</v>
      </c>
      <c r="G14"/>
    </row>
    <row r="15" spans="1:7" ht="15">
      <c r="A15" s="145">
        <v>10</v>
      </c>
      <c r="B15" s="191" t="s">
        <v>104</v>
      </c>
      <c r="C15" s="230">
        <v>0.82899573127</v>
      </c>
      <c r="D15" s="233">
        <v>0.98775771106</v>
      </c>
      <c r="E15" s="184">
        <f t="shared" si="0"/>
        <v>19.151121507800852</v>
      </c>
      <c r="G15"/>
    </row>
    <row r="16" spans="1:7" ht="15">
      <c r="A16" s="145">
        <v>11</v>
      </c>
      <c r="B16" s="191" t="s">
        <v>105</v>
      </c>
      <c r="C16" s="230">
        <v>0.6123296136999999</v>
      </c>
      <c r="D16" s="233">
        <v>0.76898782302</v>
      </c>
      <c r="E16" s="184">
        <f t="shared" si="0"/>
        <v>25.58396749315999</v>
      </c>
      <c r="G16"/>
    </row>
    <row r="17" spans="1:7" ht="15">
      <c r="A17" s="145">
        <v>12</v>
      </c>
      <c r="B17" s="191" t="s">
        <v>106</v>
      </c>
      <c r="C17" s="230">
        <v>0.55392092275</v>
      </c>
      <c r="D17" s="233">
        <v>0.66103642417</v>
      </c>
      <c r="E17" s="184">
        <f t="shared" si="0"/>
        <v>19.337688290995317</v>
      </c>
      <c r="G17"/>
    </row>
    <row r="18" spans="1:7" ht="15">
      <c r="A18" s="145">
        <v>13</v>
      </c>
      <c r="B18" s="191" t="s">
        <v>107</v>
      </c>
      <c r="C18" s="230">
        <v>0.62286246535</v>
      </c>
      <c r="D18" s="233">
        <v>0.63683203564</v>
      </c>
      <c r="E18" s="184">
        <f t="shared" si="0"/>
        <v>2.242801752735275</v>
      </c>
      <c r="G18"/>
    </row>
    <row r="19" spans="1:7" ht="12" customHeight="1">
      <c r="A19" s="145">
        <v>14</v>
      </c>
      <c r="B19" s="191" t="s">
        <v>131</v>
      </c>
      <c r="C19" s="230">
        <v>0.12264254298</v>
      </c>
      <c r="D19" s="233">
        <v>0.43385787814</v>
      </c>
      <c r="E19" s="184">
        <f t="shared" si="0"/>
        <v>253.7580578468204</v>
      </c>
      <c r="G19"/>
    </row>
    <row r="20" spans="1:5" ht="15">
      <c r="A20" s="146">
        <v>15</v>
      </c>
      <c r="B20" s="172" t="s">
        <v>25</v>
      </c>
      <c r="C20" s="61">
        <v>5.115172818880051</v>
      </c>
      <c r="D20" s="234">
        <v>5.760329235279947</v>
      </c>
      <c r="E20" s="184">
        <f t="shared" si="0"/>
        <v>12.61260253062477</v>
      </c>
    </row>
    <row r="21" spans="1:8" s="36" customFormat="1" ht="15">
      <c r="A21" s="189"/>
      <c r="B21" s="143" t="s">
        <v>81</v>
      </c>
      <c r="C21" s="231">
        <v>160.57290967686</v>
      </c>
      <c r="D21" s="235">
        <v>118.27996227864996</v>
      </c>
      <c r="E21" s="114">
        <f t="shared" si="0"/>
        <v>-26.33878123235182</v>
      </c>
      <c r="G21"/>
      <c r="H21" s="227"/>
    </row>
    <row r="22" spans="1:8" ht="15">
      <c r="A22" s="37"/>
      <c r="B22" s="24"/>
      <c r="C22" s="24"/>
      <c r="D22" s="24"/>
      <c r="E22" s="24"/>
      <c r="G22"/>
      <c r="H22" s="227"/>
    </row>
    <row r="23" spans="1:8" ht="15">
      <c r="A23" s="38"/>
      <c r="B23" s="39"/>
      <c r="C23" s="39"/>
      <c r="D23" s="39"/>
      <c r="E23" s="39"/>
      <c r="G23"/>
      <c r="H23" s="227"/>
    </row>
    <row r="24" spans="1:8" ht="15">
      <c r="A24" s="252" t="s">
        <v>78</v>
      </c>
      <c r="B24" s="252"/>
      <c r="C24" s="252"/>
      <c r="D24" s="252"/>
      <c r="E24" s="252"/>
      <c r="G24"/>
      <c r="H24" s="227"/>
    </row>
    <row r="25" spans="1:8" ht="15">
      <c r="A25" s="253" t="s">
        <v>126</v>
      </c>
      <c r="B25" s="253"/>
      <c r="C25" s="253"/>
      <c r="D25" s="253"/>
      <c r="E25" s="253"/>
      <c r="G25"/>
      <c r="H25" s="227"/>
    </row>
    <row r="26" spans="1:8" ht="15">
      <c r="A26" s="40" t="s">
        <v>82</v>
      </c>
      <c r="B26" s="41"/>
      <c r="C26" s="41"/>
      <c r="D26" s="42" t="s">
        <v>46</v>
      </c>
      <c r="E26" s="39"/>
      <c r="G26"/>
      <c r="H26" s="227"/>
    </row>
    <row r="27" spans="1:8" ht="30.75">
      <c r="A27" s="30" t="s">
        <v>0</v>
      </c>
      <c r="B27" s="31" t="s">
        <v>80</v>
      </c>
      <c r="C27" s="32" t="s">
        <v>127</v>
      </c>
      <c r="D27" s="32" t="s">
        <v>128</v>
      </c>
      <c r="E27" s="33" t="s">
        <v>54</v>
      </c>
      <c r="G27"/>
      <c r="H27" s="227"/>
    </row>
    <row r="28" spans="1:8" ht="15">
      <c r="A28" s="34"/>
      <c r="B28" s="188"/>
      <c r="C28" s="79" t="s">
        <v>83</v>
      </c>
      <c r="D28" s="79" t="s">
        <v>92</v>
      </c>
      <c r="E28" s="35" t="s">
        <v>55</v>
      </c>
      <c r="G28"/>
      <c r="H28" s="227"/>
    </row>
    <row r="29" spans="1:8" ht="15">
      <c r="A29" s="175">
        <v>1</v>
      </c>
      <c r="B29" s="190" t="s">
        <v>95</v>
      </c>
      <c r="C29" s="228">
        <v>901.702489280239</v>
      </c>
      <c r="D29" s="228">
        <v>753.751471672823</v>
      </c>
      <c r="E29" s="173">
        <f>+D29/C29*100-100</f>
        <v>-16.407963753711513</v>
      </c>
      <c r="F29"/>
      <c r="G29" s="227"/>
      <c r="H29" s="227"/>
    </row>
    <row r="30" spans="1:8" ht="15">
      <c r="A30" s="176">
        <v>2</v>
      </c>
      <c r="B30" s="191" t="s">
        <v>107</v>
      </c>
      <c r="C30" s="228">
        <v>211.048037792419</v>
      </c>
      <c r="D30" s="228">
        <v>162.44841701741498</v>
      </c>
      <c r="E30" s="174">
        <f aca="true" t="shared" si="1" ref="E30:E42">+D30/C30*100-100</f>
        <v>-23.027752962482054</v>
      </c>
      <c r="F30"/>
      <c r="G30" s="227"/>
      <c r="H30" s="227"/>
    </row>
    <row r="31" spans="1:8" ht="15">
      <c r="A31" s="176">
        <v>3</v>
      </c>
      <c r="B31" s="191" t="s">
        <v>108</v>
      </c>
      <c r="C31" s="228">
        <v>39.816473586017494</v>
      </c>
      <c r="D31" s="228">
        <v>33.2519751984902</v>
      </c>
      <c r="E31" s="174">
        <f t="shared" si="1"/>
        <v>-16.486890465941656</v>
      </c>
      <c r="F31"/>
      <c r="G31" s="227"/>
      <c r="H31" s="227"/>
    </row>
    <row r="32" spans="1:8" ht="15">
      <c r="A32" s="176">
        <v>4</v>
      </c>
      <c r="B32" s="191" t="s">
        <v>109</v>
      </c>
      <c r="C32" s="228">
        <v>37.717880290675105</v>
      </c>
      <c r="D32" s="228">
        <v>25.9112274449132</v>
      </c>
      <c r="E32" s="174">
        <f t="shared" si="1"/>
        <v>-31.30253544147557</v>
      </c>
      <c r="F32"/>
      <c r="G32" s="227"/>
      <c r="H32" s="227"/>
    </row>
    <row r="33" spans="1:8" ht="15">
      <c r="A33" s="176">
        <v>5</v>
      </c>
      <c r="B33" s="191" t="s">
        <v>110</v>
      </c>
      <c r="C33" s="228">
        <v>32.4929245027892</v>
      </c>
      <c r="D33" s="228">
        <v>20.503945844500198</v>
      </c>
      <c r="E33" s="174">
        <f t="shared" si="1"/>
        <v>-36.89719790306923</v>
      </c>
      <c r="F33"/>
      <c r="G33" s="227"/>
      <c r="H33" s="227"/>
    </row>
    <row r="34" spans="1:8" ht="15">
      <c r="A34" s="176">
        <v>6</v>
      </c>
      <c r="B34" s="191" t="s">
        <v>111</v>
      </c>
      <c r="C34" s="228">
        <v>14.0080903838182</v>
      </c>
      <c r="D34" s="228">
        <v>19.8691660710686</v>
      </c>
      <c r="E34" s="174">
        <f t="shared" si="1"/>
        <v>41.84064727352825</v>
      </c>
      <c r="F34"/>
      <c r="G34" s="227"/>
      <c r="H34" s="227"/>
    </row>
    <row r="35" spans="1:8" ht="15">
      <c r="A35" s="176">
        <v>7</v>
      </c>
      <c r="B35" s="191" t="s">
        <v>102</v>
      </c>
      <c r="C35" s="228">
        <v>19.4473156014955</v>
      </c>
      <c r="D35" s="228">
        <v>15.5386484417423</v>
      </c>
      <c r="E35" s="174">
        <f t="shared" si="1"/>
        <v>-20.098749050242304</v>
      </c>
      <c r="F35"/>
      <c r="G35" s="227"/>
      <c r="H35" s="227"/>
    </row>
    <row r="36" spans="1:8" ht="15">
      <c r="A36" s="176">
        <v>8</v>
      </c>
      <c r="B36" s="191" t="s">
        <v>112</v>
      </c>
      <c r="C36" s="228">
        <v>19.2555527182619</v>
      </c>
      <c r="D36" s="228">
        <v>14.5133815793058</v>
      </c>
      <c r="E36" s="174">
        <f t="shared" si="1"/>
        <v>-24.627551378770036</v>
      </c>
      <c r="F36"/>
      <c r="G36" s="227"/>
      <c r="H36" s="227"/>
    </row>
    <row r="37" spans="1:8" ht="15">
      <c r="A37" s="176">
        <v>9</v>
      </c>
      <c r="B37" s="191" t="s">
        <v>96</v>
      </c>
      <c r="C37" s="228">
        <v>38.7373322334425</v>
      </c>
      <c r="D37" s="228">
        <v>14.477554912241601</v>
      </c>
      <c r="E37" s="174">
        <f t="shared" si="1"/>
        <v>-62.62635014462117</v>
      </c>
      <c r="F37"/>
      <c r="G37" s="227"/>
      <c r="H37" s="227"/>
    </row>
    <row r="38" spans="1:8" ht="15">
      <c r="A38" s="176">
        <v>10</v>
      </c>
      <c r="B38" s="191" t="s">
        <v>113</v>
      </c>
      <c r="C38" s="228">
        <v>2.16307983618651</v>
      </c>
      <c r="D38" s="228">
        <v>10.7693528662672</v>
      </c>
      <c r="E38" s="174">
        <f t="shared" si="1"/>
        <v>397.8712614349672</v>
      </c>
      <c r="F38"/>
      <c r="G38" s="227"/>
      <c r="H38" s="227"/>
    </row>
    <row r="39" spans="1:8" ht="15">
      <c r="A39" s="176">
        <v>11</v>
      </c>
      <c r="B39" s="191" t="s">
        <v>116</v>
      </c>
      <c r="C39" s="228">
        <v>1.74375182853227</v>
      </c>
      <c r="D39" s="228">
        <v>9.69125766638912</v>
      </c>
      <c r="E39" s="174">
        <f t="shared" si="1"/>
        <v>455.77046617616054</v>
      </c>
      <c r="F39"/>
      <c r="G39" s="227"/>
      <c r="H39" s="227"/>
    </row>
    <row r="40" spans="1:8" ht="15">
      <c r="A40" s="176">
        <v>12</v>
      </c>
      <c r="B40" s="191" t="s">
        <v>114</v>
      </c>
      <c r="C40" s="228">
        <v>0.14237120031883202</v>
      </c>
      <c r="D40" s="228">
        <v>8.96413586532519</v>
      </c>
      <c r="E40" s="174">
        <f t="shared" si="1"/>
        <v>6196.312628713202</v>
      </c>
      <c r="F40"/>
      <c r="G40" s="227"/>
      <c r="H40" s="227"/>
    </row>
    <row r="41" spans="1:8" ht="15">
      <c r="A41" s="176">
        <v>13</v>
      </c>
      <c r="B41" s="191" t="s">
        <v>115</v>
      </c>
      <c r="C41" s="228">
        <v>5.3454386973649894</v>
      </c>
      <c r="D41" s="228">
        <v>8.605786710767319</v>
      </c>
      <c r="E41" s="174">
        <f t="shared" si="1"/>
        <v>60.993085843627824</v>
      </c>
      <c r="F41"/>
      <c r="G41" s="227"/>
      <c r="H41" s="227"/>
    </row>
    <row r="42" spans="1:8" ht="15">
      <c r="A42" s="176">
        <v>14</v>
      </c>
      <c r="B42" s="191" t="s">
        <v>130</v>
      </c>
      <c r="C42" s="228">
        <v>9.05913484483947</v>
      </c>
      <c r="D42" s="228">
        <v>7.98366202577342</v>
      </c>
      <c r="E42" s="174">
        <f t="shared" si="1"/>
        <v>-11.871694565609573</v>
      </c>
      <c r="F42"/>
      <c r="G42" s="227"/>
      <c r="H42" s="227"/>
    </row>
    <row r="43" spans="1:8" ht="15">
      <c r="A43" s="177">
        <v>15</v>
      </c>
      <c r="B43" s="124" t="s">
        <v>25</v>
      </c>
      <c r="C43" s="237">
        <v>133.98212819786977</v>
      </c>
      <c r="D43" s="61">
        <v>95.22900776069974</v>
      </c>
      <c r="E43" s="112">
        <f>D43/C43*100-100</f>
        <v>-28.92409678695205</v>
      </c>
      <c r="G43" s="227"/>
      <c r="H43" s="227"/>
    </row>
    <row r="44" spans="1:8" s="36" customFormat="1" ht="15">
      <c r="A44" s="83"/>
      <c r="B44" s="143" t="s">
        <v>81</v>
      </c>
      <c r="C44" s="238">
        <v>1466.66200099427</v>
      </c>
      <c r="D44" s="178">
        <v>1201.508991077722</v>
      </c>
      <c r="E44" s="114">
        <f>D44/C44*100-100</f>
        <v>-18.07867182328289</v>
      </c>
      <c r="G44" s="227"/>
      <c r="H44" s="227"/>
    </row>
    <row r="45" spans="1:8" ht="15">
      <c r="A45" s="38"/>
      <c r="B45" s="39"/>
      <c r="C45" s="39"/>
      <c r="D45" s="39"/>
      <c r="E45" s="39"/>
      <c r="G45" s="227"/>
      <c r="H45" s="227"/>
    </row>
    <row r="46" spans="7:8" ht="15">
      <c r="G46" s="227"/>
      <c r="H46" s="227"/>
    </row>
    <row r="47" spans="7:8" ht="15">
      <c r="G47" s="227"/>
      <c r="H47" s="227"/>
    </row>
    <row r="48" spans="7:8" ht="15">
      <c r="G48"/>
      <c r="H48" s="187"/>
    </row>
    <row r="49" spans="7:8" ht="15">
      <c r="G49"/>
      <c r="H49" s="187"/>
    </row>
    <row r="50" spans="7:8" ht="15">
      <c r="G50"/>
      <c r="H50" s="187"/>
    </row>
    <row r="51" spans="7:8" ht="15">
      <c r="G51"/>
      <c r="H51" s="187"/>
    </row>
    <row r="52" spans="7:8" ht="15">
      <c r="G52"/>
      <c r="H52" s="187"/>
    </row>
    <row r="53" spans="7:8" ht="15">
      <c r="G53"/>
      <c r="H53" s="187"/>
    </row>
    <row r="54" spans="7:8" ht="15">
      <c r="G54"/>
      <c r="H54" s="187"/>
    </row>
    <row r="55" spans="7:8" ht="15">
      <c r="G55"/>
      <c r="H55" s="187"/>
    </row>
    <row r="57" spans="7:8" ht="15">
      <c r="G57"/>
      <c r="H57" s="187"/>
    </row>
    <row r="58" spans="7:8" ht="15">
      <c r="G58"/>
      <c r="H58" s="187"/>
    </row>
    <row r="59" spans="7:8" ht="15">
      <c r="G59"/>
      <c r="H59" s="187"/>
    </row>
    <row r="60" spans="7:8" ht="15">
      <c r="G60"/>
      <c r="H60" s="187"/>
    </row>
    <row r="61" spans="7:8" ht="15">
      <c r="G61"/>
      <c r="H61" s="187"/>
    </row>
    <row r="62" spans="7:8" ht="15">
      <c r="G62"/>
      <c r="H62" s="187"/>
    </row>
    <row r="63" spans="7:8" ht="15">
      <c r="G63"/>
      <c r="H63" s="187"/>
    </row>
    <row r="64" spans="7:8" ht="15">
      <c r="G64"/>
      <c r="H64" s="187"/>
    </row>
    <row r="65" spans="7:8" ht="15">
      <c r="G65"/>
      <c r="H65" s="187"/>
    </row>
    <row r="66" spans="7:8" ht="15">
      <c r="G66"/>
      <c r="H66" s="187"/>
    </row>
    <row r="68" spans="7:8" ht="15">
      <c r="G68"/>
      <c r="H68" s="187"/>
    </row>
    <row r="69" spans="7:8" ht="15">
      <c r="G69"/>
      <c r="H69" s="187"/>
    </row>
    <row r="70" spans="7:8" ht="15">
      <c r="G70"/>
      <c r="H70" s="187"/>
    </row>
    <row r="72" spans="7:8" ht="15">
      <c r="G72"/>
      <c r="H72" s="187"/>
    </row>
    <row r="73" spans="7:8" ht="15">
      <c r="G73"/>
      <c r="H73" s="187"/>
    </row>
    <row r="74" spans="7:8" ht="15">
      <c r="G74"/>
      <c r="H74" s="187"/>
    </row>
    <row r="75" spans="7:8" ht="15">
      <c r="G75"/>
      <c r="H75" s="187"/>
    </row>
    <row r="76" spans="7:8" ht="15">
      <c r="G76"/>
      <c r="H76" s="187"/>
    </row>
    <row r="77" spans="7:8" ht="15">
      <c r="G77"/>
      <c r="H77" s="187"/>
    </row>
    <row r="78" spans="7:8" ht="15">
      <c r="G78"/>
      <c r="H78" s="187"/>
    </row>
    <row r="79" spans="7:8" ht="15">
      <c r="G79"/>
      <c r="H79" s="187"/>
    </row>
    <row r="80" spans="7:8" ht="15">
      <c r="G80"/>
      <c r="H80" s="187"/>
    </row>
    <row r="81" spans="7:8" ht="15">
      <c r="G81"/>
      <c r="H81" s="187"/>
    </row>
    <row r="82" spans="7:8" ht="15">
      <c r="G82"/>
      <c r="H82" s="187"/>
    </row>
    <row r="83" spans="7:8" ht="15">
      <c r="G83"/>
      <c r="H83" s="187"/>
    </row>
    <row r="84" spans="7:8" ht="15">
      <c r="G84"/>
      <c r="H84" s="187"/>
    </row>
    <row r="85" spans="7:8" ht="15">
      <c r="G85"/>
      <c r="H85" s="187"/>
    </row>
    <row r="86" spans="7:8" ht="15">
      <c r="G86"/>
      <c r="H86" s="187"/>
    </row>
    <row r="87" spans="7:8" ht="15">
      <c r="G87"/>
      <c r="H87" s="187"/>
    </row>
    <row r="88" spans="7:8" ht="15">
      <c r="G88"/>
      <c r="H88" s="187"/>
    </row>
    <row r="89" spans="7:8" ht="15">
      <c r="G89"/>
      <c r="H89" s="187"/>
    </row>
    <row r="90" spans="7:8" ht="15">
      <c r="G90"/>
      <c r="H90" s="187"/>
    </row>
    <row r="91" spans="7:8" ht="15">
      <c r="G91"/>
      <c r="H91" s="187"/>
    </row>
    <row r="92" spans="7:8" ht="15">
      <c r="G92"/>
      <c r="H92" s="187"/>
    </row>
    <row r="93" spans="7:8" ht="15">
      <c r="G93"/>
      <c r="H93" s="187"/>
    </row>
    <row r="94" spans="7:8" ht="15">
      <c r="G94"/>
      <c r="H94" s="187"/>
    </row>
    <row r="95" spans="7:8" ht="15">
      <c r="G95"/>
      <c r="H95" s="187"/>
    </row>
    <row r="96" spans="7:8" ht="15">
      <c r="G96"/>
      <c r="H96" s="187"/>
    </row>
    <row r="97" spans="7:8" ht="15">
      <c r="G97"/>
      <c r="H97" s="187"/>
    </row>
    <row r="99" spans="7:8" ht="15">
      <c r="G99"/>
      <c r="H99" s="187"/>
    </row>
    <row r="100" spans="7:8" ht="15">
      <c r="G100"/>
      <c r="H100" s="187"/>
    </row>
    <row r="101" spans="7:8" ht="15">
      <c r="G101"/>
      <c r="H101" s="187"/>
    </row>
    <row r="102" spans="7:8" ht="15">
      <c r="G102"/>
      <c r="H102" s="187"/>
    </row>
    <row r="103" spans="7:8" ht="15">
      <c r="G103"/>
      <c r="H103" s="187"/>
    </row>
    <row r="104" spans="7:8" ht="15">
      <c r="G104"/>
      <c r="H104" s="187"/>
    </row>
    <row r="105" spans="7:8" ht="15">
      <c r="G105"/>
      <c r="H105" s="187"/>
    </row>
    <row r="106" spans="7:8" ht="15">
      <c r="G106"/>
      <c r="H106" s="187"/>
    </row>
    <row r="107" spans="7:8" ht="15">
      <c r="G107"/>
      <c r="H107" s="187"/>
    </row>
    <row r="108" spans="7:8" ht="15">
      <c r="G108"/>
      <c r="H108" s="187"/>
    </row>
    <row r="109" spans="7:8" ht="15">
      <c r="G109"/>
      <c r="H109" s="187"/>
    </row>
    <row r="110" spans="7:8" ht="15">
      <c r="G110"/>
      <c r="H110" s="187"/>
    </row>
    <row r="111" spans="7:8" ht="15">
      <c r="G111"/>
      <c r="H111" s="187"/>
    </row>
    <row r="112" spans="7:8" ht="15">
      <c r="G112"/>
      <c r="H112" s="187"/>
    </row>
    <row r="113" spans="7:8" ht="15">
      <c r="G113"/>
      <c r="H113" s="187"/>
    </row>
    <row r="115" spans="7:8" ht="15">
      <c r="G115"/>
      <c r="H115" s="187"/>
    </row>
    <row r="116" spans="7:8" ht="15">
      <c r="G116"/>
      <c r="H116" s="187"/>
    </row>
    <row r="117" spans="7:8" ht="15">
      <c r="G117"/>
      <c r="H117" s="187"/>
    </row>
    <row r="118" spans="7:8" ht="15">
      <c r="G118"/>
      <c r="H118" s="187"/>
    </row>
    <row r="119" spans="7:8" ht="15">
      <c r="G119"/>
      <c r="H119" s="187"/>
    </row>
    <row r="120" spans="7:8" ht="15">
      <c r="G120"/>
      <c r="H120" s="187"/>
    </row>
    <row r="121" spans="7:8" ht="15">
      <c r="G121"/>
      <c r="H121" s="187"/>
    </row>
    <row r="122" spans="7:8" ht="15">
      <c r="G122"/>
      <c r="H122" s="187"/>
    </row>
    <row r="123" spans="7:8" ht="15">
      <c r="G123"/>
      <c r="H123" s="187"/>
    </row>
    <row r="124" spans="7:8" ht="15">
      <c r="G124"/>
      <c r="H124" s="187"/>
    </row>
    <row r="125" spans="7:8" ht="15">
      <c r="G125"/>
      <c r="H125" s="187"/>
    </row>
    <row r="126" spans="7:8" ht="15">
      <c r="G126"/>
      <c r="H126" s="187"/>
    </row>
    <row r="127" spans="7:8" ht="15">
      <c r="G127"/>
      <c r="H127" s="187"/>
    </row>
    <row r="128" spans="7:8" ht="15">
      <c r="G128"/>
      <c r="H128" s="187"/>
    </row>
    <row r="129" spans="7:8" ht="15">
      <c r="G129"/>
      <c r="H129" s="187"/>
    </row>
    <row r="130" spans="7:8" ht="15">
      <c r="G130"/>
      <c r="H130" s="187"/>
    </row>
    <row r="131" spans="7:8" ht="15">
      <c r="G131"/>
      <c r="H131" s="187"/>
    </row>
    <row r="132" spans="7:8" ht="15">
      <c r="G132"/>
      <c r="H132" s="187"/>
    </row>
    <row r="133" spans="7:8" ht="15">
      <c r="G133"/>
      <c r="H133" s="187"/>
    </row>
    <row r="134" spans="7:8" ht="15">
      <c r="G134"/>
      <c r="H134" s="187"/>
    </row>
    <row r="135" spans="7:8" ht="15">
      <c r="G135"/>
      <c r="H135" s="187"/>
    </row>
    <row r="136" spans="7:8" ht="15">
      <c r="G136"/>
      <c r="H136" s="187"/>
    </row>
    <row r="137" spans="7:8" ht="15">
      <c r="G137"/>
      <c r="H137" s="187"/>
    </row>
    <row r="138" spans="7:8" ht="15">
      <c r="G138"/>
      <c r="H138" s="187"/>
    </row>
    <row r="139" spans="7:8" ht="15">
      <c r="G139"/>
      <c r="H139" s="187"/>
    </row>
    <row r="140" spans="7:8" ht="15">
      <c r="G140"/>
      <c r="H140" s="187"/>
    </row>
    <row r="141" spans="7:8" ht="15">
      <c r="G141"/>
      <c r="H141" s="187"/>
    </row>
    <row r="142" spans="7:8" ht="15">
      <c r="G142"/>
      <c r="H142" s="187"/>
    </row>
    <row r="143" spans="7:8" ht="15">
      <c r="G143"/>
      <c r="H143" s="187"/>
    </row>
    <row r="144" spans="7:8" ht="15">
      <c r="G144"/>
      <c r="H144" s="187"/>
    </row>
    <row r="145" spans="7:8" ht="15">
      <c r="G145"/>
      <c r="H145" s="187"/>
    </row>
    <row r="146" spans="7:8" ht="15">
      <c r="G146"/>
      <c r="H146" s="187"/>
    </row>
    <row r="147" spans="7:8" ht="15">
      <c r="G147"/>
      <c r="H147" s="187"/>
    </row>
    <row r="148" spans="7:8" ht="15">
      <c r="G148"/>
      <c r="H148" s="187"/>
    </row>
    <row r="149" spans="7:8" ht="15">
      <c r="G149"/>
      <c r="H149" s="187"/>
    </row>
    <row r="150" spans="7:8" ht="15">
      <c r="G150"/>
      <c r="H150" s="187"/>
    </row>
    <row r="151" spans="7:8" ht="15">
      <c r="G151"/>
      <c r="H151" s="187"/>
    </row>
    <row r="152" spans="7:8" ht="15">
      <c r="G152"/>
      <c r="H152" s="187"/>
    </row>
    <row r="153" spans="7:8" ht="15">
      <c r="G153"/>
      <c r="H153" s="187"/>
    </row>
    <row r="154" spans="7:8" ht="15">
      <c r="G154"/>
      <c r="H154" s="187"/>
    </row>
    <row r="155" spans="7:8" ht="15">
      <c r="G155"/>
      <c r="H155" s="187"/>
    </row>
    <row r="156" spans="7:8" ht="15">
      <c r="G156"/>
      <c r="H156" s="187"/>
    </row>
    <row r="157" spans="7:8" ht="15">
      <c r="G157"/>
      <c r="H157" s="187"/>
    </row>
    <row r="158" spans="7:8" ht="15">
      <c r="G158"/>
      <c r="H158" s="187"/>
    </row>
    <row r="159" spans="7:8" ht="15">
      <c r="G159"/>
      <c r="H159" s="187"/>
    </row>
    <row r="160" spans="7:8" ht="15">
      <c r="G160"/>
      <c r="H160" s="187"/>
    </row>
    <row r="161" spans="7:8" ht="15">
      <c r="G161"/>
      <c r="H161" s="187"/>
    </row>
    <row r="162" spans="7:8" ht="15">
      <c r="G162"/>
      <c r="H162" s="187"/>
    </row>
    <row r="163" spans="7:8" ht="15">
      <c r="G163"/>
      <c r="H163" s="187"/>
    </row>
    <row r="164" spans="7:8" ht="15">
      <c r="G164"/>
      <c r="H164" s="187"/>
    </row>
    <row r="165" spans="7:8" ht="15">
      <c r="G165"/>
      <c r="H165" s="187"/>
    </row>
    <row r="166" spans="7:8" ht="15">
      <c r="G166"/>
      <c r="H166" s="187"/>
    </row>
    <row r="167" spans="7:8" ht="15">
      <c r="G167"/>
      <c r="H167" s="187"/>
    </row>
    <row r="168" spans="7:8" ht="15">
      <c r="G168"/>
      <c r="H168" s="187"/>
    </row>
    <row r="169" spans="7:8" ht="15">
      <c r="G169"/>
      <c r="H169" s="187"/>
    </row>
    <row r="170" spans="7:8" ht="15">
      <c r="G170"/>
      <c r="H170" s="187"/>
    </row>
    <row r="171" spans="7:8" ht="15">
      <c r="G171"/>
      <c r="H171" s="187"/>
    </row>
    <row r="172" spans="7:8" ht="15">
      <c r="G172"/>
      <c r="H172" s="187"/>
    </row>
    <row r="173" spans="7:8" ht="15">
      <c r="G173"/>
      <c r="H173" s="187"/>
    </row>
    <row r="174" spans="7:8" ht="15">
      <c r="G174"/>
      <c r="H174" s="187"/>
    </row>
    <row r="175" spans="7:8" ht="15">
      <c r="G175"/>
      <c r="H175" s="187"/>
    </row>
    <row r="176" spans="7:8" ht="15">
      <c r="G176"/>
      <c r="H176" s="187"/>
    </row>
    <row r="177" spans="7:8" ht="15">
      <c r="G177"/>
      <c r="H177" s="187"/>
    </row>
    <row r="178" spans="7:8" ht="15">
      <c r="G178"/>
      <c r="H178" s="187"/>
    </row>
    <row r="179" spans="7:8" ht="15">
      <c r="G179"/>
      <c r="H179" s="187"/>
    </row>
    <row r="180" spans="7:8" ht="15">
      <c r="G180"/>
      <c r="H180" s="187"/>
    </row>
    <row r="181" spans="7:8" ht="15">
      <c r="G181"/>
      <c r="H181" s="187"/>
    </row>
    <row r="182" spans="7:8" ht="15">
      <c r="G182"/>
      <c r="H182" s="187"/>
    </row>
    <row r="183" spans="7:8" ht="15">
      <c r="G183"/>
      <c r="H183" s="187"/>
    </row>
    <row r="184" spans="7:8" ht="15">
      <c r="G184"/>
      <c r="H184" s="187"/>
    </row>
    <row r="185" spans="7:8" ht="15">
      <c r="G185"/>
      <c r="H185" s="187"/>
    </row>
    <row r="186" spans="7:8" ht="15">
      <c r="G186"/>
      <c r="H186" s="187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Mosam Marahatta</cp:lastModifiedBy>
  <cp:lastPrinted>2022-09-25T09:54:51Z</cp:lastPrinted>
  <dcterms:created xsi:type="dcterms:W3CDTF">2018-09-14T04:23:27Z</dcterms:created>
  <dcterms:modified xsi:type="dcterms:W3CDTF">2023-04-28T02:39:28Z</dcterms:modified>
  <cp:category/>
  <cp:version/>
  <cp:contentType/>
  <cp:contentStatus/>
</cp:coreProperties>
</file>